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1" i="2" l="1"/>
  <c r="C209" i="2"/>
  <c r="C196" i="2"/>
  <c r="C193" i="2"/>
  <c r="C192" i="2"/>
  <c r="C172" i="2"/>
  <c r="C156" i="2"/>
  <c r="C144" i="2"/>
  <c r="C142" i="2"/>
  <c r="C32" i="2"/>
  <c r="H172" i="2" l="1"/>
  <c r="I172" i="2" s="1"/>
  <c r="C174" i="2"/>
  <c r="H156" i="2"/>
  <c r="I156" i="2" s="1"/>
  <c r="I49" i="2"/>
  <c r="I138" i="2"/>
  <c r="I150" i="2"/>
  <c r="I154" i="2"/>
  <c r="I174" i="2"/>
  <c r="I178" i="2"/>
  <c r="I182" i="2"/>
  <c r="I186" i="2"/>
  <c r="I198" i="2"/>
  <c r="I202" i="2"/>
  <c r="C143" i="2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3" i="2"/>
  <c r="I33" i="2" s="1"/>
  <c r="H35" i="2"/>
  <c r="I35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6" i="2"/>
  <c r="I46" i="2" s="1"/>
  <c r="H47" i="2"/>
  <c r="I47" i="2" s="1"/>
  <c r="H48" i="2"/>
  <c r="I48" i="2" s="1"/>
  <c r="H49" i="2"/>
  <c r="H50" i="2"/>
  <c r="I50" i="2" s="1"/>
  <c r="H51" i="2"/>
  <c r="I51" i="2" s="1"/>
  <c r="H52" i="2"/>
  <c r="I52" i="2" s="1"/>
  <c r="H55" i="2"/>
  <c r="I55" i="2" s="1"/>
  <c r="H56" i="2"/>
  <c r="I56" i="2" s="1"/>
  <c r="H57" i="2"/>
  <c r="I57" i="2" s="1"/>
  <c r="H58" i="2"/>
  <c r="I58" i="2" s="1"/>
  <c r="H60" i="2"/>
  <c r="I60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70" i="2"/>
  <c r="I70" i="2" s="1"/>
  <c r="H71" i="2"/>
  <c r="I71" i="2" s="1"/>
  <c r="H74" i="2"/>
  <c r="I74" i="2" s="1"/>
  <c r="H76" i="2"/>
  <c r="I76" i="2" s="1"/>
  <c r="H77" i="2"/>
  <c r="I77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8" i="2"/>
  <c r="I88" i="2" s="1"/>
  <c r="H92" i="2"/>
  <c r="I92" i="2" s="1"/>
  <c r="H93" i="2"/>
  <c r="I93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1" i="2"/>
  <c r="I111" i="2" s="1"/>
  <c r="H112" i="2"/>
  <c r="I112" i="2" s="1"/>
  <c r="H113" i="2"/>
  <c r="I113" i="2" s="1"/>
  <c r="H114" i="2"/>
  <c r="I114" i="2" s="1"/>
  <c r="H115" i="2"/>
  <c r="I115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8" i="2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7" i="2"/>
  <c r="I147" i="2" s="1"/>
  <c r="H148" i="2"/>
  <c r="I148" i="2" s="1"/>
  <c r="H149" i="2"/>
  <c r="I149" i="2" s="1"/>
  <c r="H150" i="2"/>
  <c r="H152" i="2"/>
  <c r="I152" i="2" s="1"/>
  <c r="H153" i="2"/>
  <c r="I153" i="2" s="1"/>
  <c r="H154" i="2"/>
  <c r="H157" i="2"/>
  <c r="I157" i="2" s="1"/>
  <c r="H158" i="2"/>
  <c r="I158" i="2" s="1"/>
  <c r="H159" i="2"/>
  <c r="I159" i="2" s="1"/>
  <c r="H160" i="2"/>
  <c r="I160" i="2" s="1"/>
  <c r="H161" i="2"/>
  <c r="I161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73" i="2"/>
  <c r="I173" i="2" s="1"/>
  <c r="H174" i="2"/>
  <c r="H175" i="2"/>
  <c r="I175" i="2" s="1"/>
  <c r="H176" i="2"/>
  <c r="I176" i="2" s="1"/>
  <c r="H177" i="2"/>
  <c r="I177" i="2" s="1"/>
  <c r="H178" i="2"/>
  <c r="H180" i="2"/>
  <c r="I180" i="2" s="1"/>
  <c r="H181" i="2"/>
  <c r="I181" i="2" s="1"/>
  <c r="H182" i="2"/>
  <c r="H183" i="2"/>
  <c r="I183" i="2" s="1"/>
  <c r="H184" i="2"/>
  <c r="I184" i="2" s="1"/>
  <c r="H185" i="2"/>
  <c r="I185" i="2" s="1"/>
  <c r="H186" i="2"/>
  <c r="H191" i="2"/>
  <c r="I191" i="2" s="1"/>
  <c r="H192" i="2"/>
  <c r="I192" i="2" s="1"/>
  <c r="H193" i="2"/>
  <c r="I193" i="2" s="1"/>
  <c r="H195" i="2"/>
  <c r="I195" i="2" s="1"/>
  <c r="H196" i="2"/>
  <c r="I196" i="2" s="1"/>
  <c r="H197" i="2"/>
  <c r="I197" i="2" s="1"/>
  <c r="H198" i="2"/>
  <c r="H201" i="2"/>
  <c r="I201" i="2" s="1"/>
  <c r="H202" i="2"/>
  <c r="H209" i="2"/>
  <c r="I209" i="2" s="1"/>
  <c r="H210" i="2"/>
  <c r="I210" i="2" s="1"/>
  <c r="H211" i="2"/>
  <c r="I211" i="2" s="1"/>
  <c r="H214" i="2"/>
  <c r="I214" i="2" s="1"/>
  <c r="H215" i="2"/>
  <c r="I215" i="2" s="1"/>
  <c r="H216" i="2"/>
  <c r="I216" i="2" s="1"/>
  <c r="H218" i="2"/>
  <c r="I218" i="2" s="1"/>
  <c r="H219" i="2"/>
  <c r="I219" i="2" s="1"/>
  <c r="H220" i="2"/>
  <c r="I220" i="2" s="1"/>
  <c r="H226" i="2"/>
  <c r="I226" i="2" s="1"/>
  <c r="H32" i="2" l="1"/>
  <c r="I32" i="2" s="1"/>
  <c r="C199" i="2" l="1"/>
  <c r="H199" i="2" s="1"/>
  <c r="I199" i="2" s="1"/>
  <c r="C54" i="2" l="1"/>
  <c r="H54" i="2" s="1"/>
  <c r="I54" i="2" s="1"/>
  <c r="C194" i="2" l="1"/>
  <c r="D194" i="2"/>
  <c r="B194" i="2"/>
  <c r="B190" i="2" s="1"/>
  <c r="C137" i="2"/>
  <c r="H137" i="2" s="1"/>
  <c r="D137" i="2"/>
  <c r="B137" i="2"/>
  <c r="I137" i="2" l="1"/>
  <c r="D190" i="2"/>
  <c r="C190" i="2"/>
  <c r="H190" i="2" s="1"/>
  <c r="H194" i="2"/>
  <c r="I194" i="2" s="1"/>
  <c r="C146" i="2"/>
  <c r="H146" i="2" s="1"/>
  <c r="D146" i="2"/>
  <c r="I146" i="2" s="1"/>
  <c r="B146" i="2"/>
  <c r="I190" i="2" l="1"/>
  <c r="C162" i="2"/>
  <c r="H162" i="2" s="1"/>
  <c r="D162" i="2"/>
  <c r="I162" i="2" s="1"/>
  <c r="B162" i="2"/>
  <c r="C155" i="2"/>
  <c r="H155" i="2" s="1"/>
  <c r="D155" i="2"/>
  <c r="B155" i="2"/>
  <c r="C110" i="2"/>
  <c r="H110" i="2" s="1"/>
  <c r="D110" i="2"/>
  <c r="I110" i="2" s="1"/>
  <c r="B110" i="2"/>
  <c r="I155" i="2" l="1"/>
  <c r="C171" i="2"/>
  <c r="D171" i="2"/>
  <c r="B171" i="2"/>
  <c r="B170" i="2" s="1"/>
  <c r="D170" i="2" l="1"/>
  <c r="C170" i="2"/>
  <c r="H170" i="2" s="1"/>
  <c r="H171" i="2"/>
  <c r="I171" i="2" s="1"/>
  <c r="C94" i="2"/>
  <c r="H94" i="2" s="1"/>
  <c r="D94" i="2"/>
  <c r="B94" i="2"/>
  <c r="C200" i="2"/>
  <c r="H200" i="2" s="1"/>
  <c r="D200" i="2"/>
  <c r="I200" i="2" s="1"/>
  <c r="B200" i="2"/>
  <c r="I94" i="2" l="1"/>
  <c r="I170" i="2"/>
  <c r="C229" i="2"/>
  <c r="D229" i="2"/>
  <c r="C223" i="2"/>
  <c r="D223" i="2"/>
  <c r="C225" i="2"/>
  <c r="D225" i="2"/>
  <c r="C217" i="2"/>
  <c r="H217" i="2" s="1"/>
  <c r="D217" i="2"/>
  <c r="C213" i="2"/>
  <c r="H213" i="2" s="1"/>
  <c r="D213" i="2"/>
  <c r="C207" i="2"/>
  <c r="D207" i="2"/>
  <c r="C208" i="2"/>
  <c r="H208" i="2" s="1"/>
  <c r="D208" i="2"/>
  <c r="D189" i="2"/>
  <c r="D188" i="2" s="1"/>
  <c r="D12" i="2" s="1"/>
  <c r="C187" i="2"/>
  <c r="H187" i="2" s="1"/>
  <c r="D187" i="2"/>
  <c r="C189" i="2"/>
  <c r="C179" i="2"/>
  <c r="H179" i="2" s="1"/>
  <c r="D179" i="2"/>
  <c r="C151" i="2"/>
  <c r="H151" i="2" s="1"/>
  <c r="D151" i="2"/>
  <c r="C126" i="2"/>
  <c r="D126" i="2"/>
  <c r="C101" i="2"/>
  <c r="H101" i="2" s="1"/>
  <c r="D101" i="2"/>
  <c r="C91" i="2"/>
  <c r="H91" i="2" s="1"/>
  <c r="D91" i="2"/>
  <c r="C80" i="2"/>
  <c r="D80" i="2"/>
  <c r="C75" i="2"/>
  <c r="D75" i="2"/>
  <c r="C73" i="2"/>
  <c r="D73" i="2"/>
  <c r="C69" i="2"/>
  <c r="H69" i="2" s="1"/>
  <c r="D69" i="2"/>
  <c r="C61" i="2"/>
  <c r="H61" i="2" s="1"/>
  <c r="D61" i="2"/>
  <c r="C59" i="2"/>
  <c r="H59" i="2" s="1"/>
  <c r="D59" i="2"/>
  <c r="C36" i="2"/>
  <c r="H36" i="2" s="1"/>
  <c r="D36" i="2"/>
  <c r="C34" i="2"/>
  <c r="H34" i="2" s="1"/>
  <c r="D34" i="2"/>
  <c r="C24" i="2"/>
  <c r="H24" i="2" s="1"/>
  <c r="D24" i="2"/>
  <c r="I24" i="2" l="1"/>
  <c r="I36" i="2"/>
  <c r="I61" i="2"/>
  <c r="D72" i="2"/>
  <c r="I73" i="2"/>
  <c r="D79" i="2"/>
  <c r="I80" i="2"/>
  <c r="I101" i="2"/>
  <c r="I151" i="2"/>
  <c r="I213" i="2"/>
  <c r="D224" i="2"/>
  <c r="D228" i="2"/>
  <c r="I229" i="2"/>
  <c r="C72" i="2"/>
  <c r="H73" i="2"/>
  <c r="C79" i="2"/>
  <c r="H79" i="2" s="1"/>
  <c r="H80" i="2"/>
  <c r="D18" i="2"/>
  <c r="I18" i="2" s="1"/>
  <c r="I187" i="2"/>
  <c r="C224" i="2"/>
  <c r="H224" i="2" s="1"/>
  <c r="H225" i="2"/>
  <c r="I225" i="2" s="1"/>
  <c r="C228" i="2"/>
  <c r="H229" i="2"/>
  <c r="I34" i="2"/>
  <c r="I59" i="2"/>
  <c r="I69" i="2"/>
  <c r="D15" i="2"/>
  <c r="I75" i="2"/>
  <c r="I91" i="2"/>
  <c r="D116" i="2"/>
  <c r="I179" i="2"/>
  <c r="I217" i="2"/>
  <c r="D222" i="2"/>
  <c r="C15" i="2"/>
  <c r="H15" i="2" s="1"/>
  <c r="H75" i="2"/>
  <c r="C116" i="2"/>
  <c r="H116" i="2" s="1"/>
  <c r="H126" i="2"/>
  <c r="I126" i="2" s="1"/>
  <c r="C222" i="2"/>
  <c r="H223" i="2"/>
  <c r="I223" i="2" s="1"/>
  <c r="C206" i="2"/>
  <c r="H207" i="2"/>
  <c r="I208" i="2"/>
  <c r="D206" i="2"/>
  <c r="I207" i="2"/>
  <c r="C188" i="2"/>
  <c r="H188" i="2" s="1"/>
  <c r="I188" i="2" s="1"/>
  <c r="H189" i="2"/>
  <c r="I189" i="2" s="1"/>
  <c r="C136" i="2"/>
  <c r="H136" i="2" s="1"/>
  <c r="D212" i="2"/>
  <c r="D169" i="2"/>
  <c r="C212" i="2"/>
  <c r="C23" i="2"/>
  <c r="D23" i="2"/>
  <c r="C169" i="2"/>
  <c r="H169" i="2" s="1"/>
  <c r="D136" i="2"/>
  <c r="C90" i="2"/>
  <c r="H90" i="2" s="1"/>
  <c r="D78" i="2"/>
  <c r="D17" i="2"/>
  <c r="C17" i="2"/>
  <c r="H17" i="2" s="1"/>
  <c r="C18" i="2"/>
  <c r="H18" i="2" s="1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I136" i="2" l="1"/>
  <c r="I17" i="2"/>
  <c r="D16" i="2"/>
  <c r="I169" i="2"/>
  <c r="I15" i="2"/>
  <c r="D11" i="2"/>
  <c r="D9" i="2"/>
  <c r="D14" i="2"/>
  <c r="D221" i="2"/>
  <c r="I116" i="2"/>
  <c r="C227" i="2"/>
  <c r="H227" i="2" s="1"/>
  <c r="H228" i="2"/>
  <c r="C11" i="2"/>
  <c r="H11" i="2" s="1"/>
  <c r="H72" i="2"/>
  <c r="I72" i="2" s="1"/>
  <c r="I224" i="2"/>
  <c r="C78" i="2"/>
  <c r="D90" i="2"/>
  <c r="I90" i="2" s="1"/>
  <c r="C9" i="2"/>
  <c r="H9" i="2" s="1"/>
  <c r="H23" i="2"/>
  <c r="I23" i="2" s="1"/>
  <c r="I79" i="2"/>
  <c r="C14" i="2"/>
  <c r="H14" i="2" s="1"/>
  <c r="H212" i="2"/>
  <c r="I212" i="2" s="1"/>
  <c r="C221" i="2"/>
  <c r="H221" i="2" s="1"/>
  <c r="H222" i="2"/>
  <c r="I222" i="2" s="1"/>
  <c r="D227" i="2"/>
  <c r="I227" i="2" s="1"/>
  <c r="I228" i="2"/>
  <c r="C205" i="2"/>
  <c r="H206" i="2"/>
  <c r="I206" i="2" s="1"/>
  <c r="D205" i="2"/>
  <c r="C12" i="2"/>
  <c r="H12" i="2" s="1"/>
  <c r="I12" i="2" s="1"/>
  <c r="C89" i="2"/>
  <c r="B189" i="2"/>
  <c r="B188" i="2" s="1"/>
  <c r="B12" i="2" s="1"/>
  <c r="D89" i="2"/>
  <c r="B23" i="2"/>
  <c r="B9" i="2" s="1"/>
  <c r="B78" i="2"/>
  <c r="B16" i="2" s="1"/>
  <c r="B136" i="2"/>
  <c r="B169" i="2"/>
  <c r="B13" i="2"/>
  <c r="B212" i="2"/>
  <c r="B14" i="2" s="1"/>
  <c r="B90" i="2"/>
  <c r="C16" i="2" l="1"/>
  <c r="H16" i="2" s="1"/>
  <c r="H78" i="2"/>
  <c r="I78" i="2" s="1"/>
  <c r="I221" i="2"/>
  <c r="I9" i="2"/>
  <c r="I14" i="2"/>
  <c r="I11" i="2"/>
  <c r="I16" i="2"/>
  <c r="D53" i="2"/>
  <c r="C204" i="2"/>
  <c r="H205" i="2"/>
  <c r="I205" i="2" s="1"/>
  <c r="C13" i="2"/>
  <c r="H13" i="2" s="1"/>
  <c r="D13" i="2"/>
  <c r="I13" i="2" s="1"/>
  <c r="D204" i="2"/>
  <c r="C53" i="2"/>
  <c r="H89" i="2"/>
  <c r="I89" i="2" s="1"/>
  <c r="B89" i="2"/>
  <c r="B53" i="2" s="1"/>
  <c r="B45" i="2" s="1"/>
  <c r="B44" i="2" s="1"/>
  <c r="B10" i="2" s="1"/>
  <c r="B20" i="2" s="1"/>
  <c r="B19" i="2" s="1"/>
  <c r="D45" i="2" l="1"/>
  <c r="C203" i="2"/>
  <c r="H203" i="2" s="1"/>
  <c r="H204" i="2"/>
  <c r="I204" i="2" s="1"/>
  <c r="D203" i="2"/>
  <c r="C45" i="2"/>
  <c r="H53" i="2"/>
  <c r="I53" i="2" s="1"/>
  <c r="B22" i="2"/>
  <c r="B21" i="2" s="1"/>
  <c r="B87" i="2"/>
  <c r="B8" i="2"/>
  <c r="B7" i="2" s="1"/>
  <c r="D44" i="2" l="1"/>
  <c r="I203" i="2"/>
  <c r="C44" i="2"/>
  <c r="H45" i="2"/>
  <c r="I45" i="2" s="1"/>
  <c r="D10" i="2" l="1"/>
  <c r="D22" i="2"/>
  <c r="D21" i="2" s="1"/>
  <c r="D87" i="2"/>
  <c r="H44" i="2"/>
  <c r="I44" i="2" s="1"/>
  <c r="C22" i="2"/>
  <c r="C10" i="2"/>
  <c r="C87" i="2"/>
  <c r="H87" i="2" s="1"/>
  <c r="I87" i="2" l="1"/>
  <c r="D20" i="2"/>
  <c r="D19" i="2" s="1"/>
  <c r="D8" i="2"/>
  <c r="D7" i="2" s="1"/>
  <c r="C21" i="2"/>
  <c r="H21" i="2" s="1"/>
  <c r="I21" i="2" s="1"/>
  <c r="H22" i="2"/>
  <c r="I22" i="2" s="1"/>
  <c r="C20" i="2"/>
  <c r="H10" i="2"/>
  <c r="I10" i="2" s="1"/>
  <c r="C8" i="2"/>
  <c r="H8" i="2" l="1"/>
  <c r="I8" i="2" s="1"/>
  <c r="C7" i="2"/>
  <c r="H7" i="2" s="1"/>
  <c r="I7" i="2" s="1"/>
  <c r="H20" i="2"/>
  <c r="I20" i="2" s="1"/>
  <c r="C19" i="2"/>
  <c r="H19" i="2" s="1"/>
  <c r="I19" i="2" s="1"/>
</calcChain>
</file>

<file path=xl/sharedStrings.xml><?xml version="1.0" encoding="utf-8"?>
<sst xmlns="http://schemas.openxmlformats.org/spreadsheetml/2006/main" count="243" uniqueCount="199">
  <si>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</si>
  <si>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</si>
  <si>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</si>
  <si>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</si>
  <si>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</si>
  <si>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</si>
  <si>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</si>
  <si>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</si>
  <si>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</si>
  <si>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</si>
  <si>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</si>
  <si>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</si>
  <si>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</si>
  <si>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</si>
  <si>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</si>
  <si>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</si>
  <si>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</si>
  <si>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</si>
  <si>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</si>
  <si>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</si>
  <si>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</si>
  <si>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</si>
  <si>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</si>
  <si>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</si>
  <si>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</si>
  <si>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</si>
  <si>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</si>
  <si>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</si>
  <si>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</si>
  <si>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</si>
  <si>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</si>
  <si>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</si>
  <si>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</si>
  <si>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</si>
  <si>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</si>
  <si>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</si>
  <si>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</si>
  <si>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</si>
  <si>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</si>
  <si>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</si>
  <si>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</si>
  <si>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</si>
  <si>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</si>
  <si>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</si>
  <si>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</si>
  <si>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</si>
  <si>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</si>
  <si>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</si>
  <si>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</si>
  <si>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</si>
  <si>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</si>
  <si>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</si>
  <si>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</si>
  <si>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</si>
  <si>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</si>
  <si>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</si>
  <si>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</si>
  <si>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</si>
  <si>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</si>
  <si>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</si>
  <si>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</si>
  <si>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</si>
  <si>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</si>
  <si>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</si>
  <si>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</si>
  <si>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</si>
  <si>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</si>
  <si>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</si>
  <si>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</si>
  <si>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</si>
  <si>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</si>
  <si>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</si>
  <si>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</si>
  <si>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</si>
  <si>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</si>
  <si>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</si>
  <si>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</si>
  <si>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</si>
  <si>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</si>
  <si>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</si>
  <si>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</si>
  <si>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</si>
  <si>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</si>
  <si>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</si>
  <si>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</si>
  <si>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</si>
  <si>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</si>
  <si>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</si>
  <si>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</si>
  <si>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</si>
  <si>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</si>
  <si>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</si>
  <si>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</si>
  <si>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</si>
  <si>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</si>
  <si>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</si>
  <si>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</si>
  <si>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</si>
  <si>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</si>
  <si>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</si>
  <si>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</si>
  <si>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</si>
  <si>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</si>
  <si>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</si>
  <si>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</si>
  <si>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</si>
  <si>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</si>
  <si>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</si>
  <si>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</si>
  <si>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</si>
  <si>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</si>
  <si>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</si>
  <si>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</si>
  <si>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</si>
  <si>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</si>
  <si>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</si>
  <si>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</si>
  <si>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</si>
  <si>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</si>
  <si>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</si>
  <si>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</si>
  <si>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</si>
  <si>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</si>
  <si>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</si>
  <si>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</si>
  <si>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</si>
  <si>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</si>
  <si>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</si>
  <si>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</si>
  <si>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</si>
  <si>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</si>
  <si>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</si>
  <si>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</si>
  <si>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</si>
  <si>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</si>
  <si>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</si>
  <si>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</si>
  <si>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</si>
  <si>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</si>
  <si>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</si>
  <si>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</si>
  <si>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</si>
  <si>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</si>
  <si>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</si>
  <si>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</si>
  <si>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</si>
  <si>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</si>
  <si>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</si>
  <si>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</si>
  <si>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</si>
  <si>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</si>
  <si>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</si>
  <si>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</si>
  <si>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</si>
  <si>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</si>
  <si>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</si>
  <si>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</si>
  <si>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</si>
  <si>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</si>
  <si>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</si>
  <si>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</si>
  <si>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</si>
  <si>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</si>
  <si>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</si>
  <si>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</si>
  <si>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</si>
  <si>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</si>
  <si>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</si>
  <si>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</si>
  <si>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</si>
  <si>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</si>
  <si>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</si>
  <si>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</si>
  <si>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</si>
  <si>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</si>
  <si>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</si>
  <si>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</si>
  <si>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</si>
  <si>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</si>
  <si>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</si>
  <si>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</si>
  <si>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</si>
  <si>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</si>
  <si>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</si>
  <si>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</si>
  <si>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</si>
  <si>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</si>
  <si>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</si>
  <si>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</si>
  <si>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</si>
  <si>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Carantina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</si>
  <si>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</si>
  <si>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</si>
  <si>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</si>
  <si>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</si>
  <si>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</si>
  <si>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</si>
  <si>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CONT DE EXECUTIE COVID CHELTUIELI SEPTEMBRIE 2022</t>
  </si>
  <si>
    <t>Plati efectuate cumulat la data de 30.09.2022,din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</si>
</sst>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  <xf numFmtId="4" fontId="6" fillId="0" borderId="0" xfId="0" applyNumberFormat="1" applyFont="1" applyFill="1"/>
    <xf numFmtId="0" fontId="3" fillId="2" borderId="1" xfId="0" applyFont="1" applyFill="1" applyBorder="1"/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C7" sqref="C7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6" width="9.140625" style="4"/>
    <col min="7" max="7" width="22.28515625" style="4" hidden="1" customWidth="1"/>
    <col min="8" max="8" width="18" style="4" hidden="1" customWidth="1"/>
    <col min="9" max="9" width="16.85546875" style="4" hidden="1" customWidth="1"/>
    <col min="10" max="16384" width="9.140625" style="4"/>
  </cols>
  <sheetData>
    <row r="1" spans="1:9" ht="17.25" x14ac:dyDescent="0.3">
      <c r="A1" s="1" t="s">
        <v>197</v>
      </c>
      <c r="B1" s="2"/>
    </row>
    <row r="2" spans="1:9" x14ac:dyDescent="0.3">
      <c r="A2" s="2" t="s">
        <v>196</v>
      </c>
      <c r="B2" s="2"/>
    </row>
    <row r="3" spans="1:9" x14ac:dyDescent="0.3">
      <c r="A3" s="2"/>
      <c r="B3" s="2"/>
    </row>
    <row r="4" spans="1:9" x14ac:dyDescent="0.3">
      <c r="C4" s="50"/>
      <c r="E4" s="54" t="s">
        <v>160</v>
      </c>
    </row>
    <row r="5" spans="1:9" s="6" customFormat="1" ht="45" x14ac:dyDescent="0.2">
      <c r="A5" s="5" t="s">
        <v>0</v>
      </c>
      <c r="B5" s="5"/>
      <c r="C5" s="5" t="s">
        <v>198</v>
      </c>
      <c r="D5" s="5" t="s">
        <v>157</v>
      </c>
      <c r="E5" s="5" t="s">
        <v>158</v>
      </c>
    </row>
    <row r="6" spans="1:9" x14ac:dyDescent="0.3">
      <c r="A6" s="7" t="s">
        <v>2</v>
      </c>
      <c r="B6" s="7"/>
      <c r="C6" s="8"/>
      <c r="D6" s="51"/>
      <c r="E6" s="51"/>
    </row>
    <row r="7" spans="1:9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132917086</v>
      </c>
      <c r="D7" s="39">
        <f t="shared" si="0"/>
        <v>12342121</v>
      </c>
      <c r="E7" s="52"/>
      <c r="G7" s="10">
        <v>88427981</v>
      </c>
      <c r="H7" s="58">
        <f>C7-G7</f>
        <v>44489105</v>
      </c>
      <c r="I7" s="58">
        <f>D7-H7</f>
        <v>-32146984</v>
      </c>
    </row>
    <row r="8" spans="1:9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132917086</v>
      </c>
      <c r="D8" s="40">
        <f>+D9+D10+D13+D11+D12+D15+D187+D14</f>
        <v>12342121</v>
      </c>
      <c r="E8" s="52"/>
      <c r="G8" s="10">
        <v>88427981</v>
      </c>
      <c r="H8" s="58">
        <f t="shared" ref="H8:H71" si="1">C8-G8</f>
        <v>44489105</v>
      </c>
      <c r="I8" s="58">
        <f t="shared" ref="I8:I71" si="2">D8-H8</f>
        <v>-32146984</v>
      </c>
    </row>
    <row r="9" spans="1:9" s="10" customFormat="1" x14ac:dyDescent="0.3">
      <c r="A9" s="11" t="s">
        <v>5</v>
      </c>
      <c r="B9" s="40">
        <f t="shared" ref="B9:D9" si="3">+B23</f>
        <v>0</v>
      </c>
      <c r="C9" s="40">
        <f t="shared" si="3"/>
        <v>39507</v>
      </c>
      <c r="D9" s="40">
        <f t="shared" si="3"/>
        <v>3810</v>
      </c>
      <c r="E9" s="52"/>
      <c r="G9" s="10">
        <v>35697</v>
      </c>
      <c r="H9" s="58">
        <f t="shared" si="1"/>
        <v>3810</v>
      </c>
      <c r="I9" s="58">
        <f t="shared" si="2"/>
        <v>0</v>
      </c>
    </row>
    <row r="10" spans="1:9" s="10" customFormat="1" ht="16.5" customHeight="1" x14ac:dyDescent="0.3">
      <c r="A10" s="11" t="s">
        <v>6</v>
      </c>
      <c r="B10" s="40">
        <f t="shared" ref="B10:D10" si="4">+B44</f>
        <v>0</v>
      </c>
      <c r="C10" s="40">
        <f t="shared" si="4"/>
        <v>95673361</v>
      </c>
      <c r="D10" s="40">
        <f t="shared" si="4"/>
        <v>8851853</v>
      </c>
      <c r="E10" s="52"/>
      <c r="G10" s="10">
        <v>62204307</v>
      </c>
      <c r="H10" s="58">
        <f t="shared" si="1"/>
        <v>33469054</v>
      </c>
      <c r="I10" s="58">
        <f t="shared" si="2"/>
        <v>-24617201</v>
      </c>
    </row>
    <row r="11" spans="1:9" s="10" customFormat="1" x14ac:dyDescent="0.3">
      <c r="A11" s="11" t="s">
        <v>7</v>
      </c>
      <c r="B11" s="40">
        <f t="shared" ref="B11:D11" si="5">+B72</f>
        <v>0</v>
      </c>
      <c r="C11" s="40">
        <f t="shared" si="5"/>
        <v>0</v>
      </c>
      <c r="D11" s="40">
        <f t="shared" si="5"/>
        <v>0</v>
      </c>
      <c r="E11" s="52"/>
      <c r="G11" s="10">
        <v>0</v>
      </c>
      <c r="H11" s="58">
        <f t="shared" si="1"/>
        <v>0</v>
      </c>
      <c r="I11" s="58">
        <f t="shared" si="2"/>
        <v>0</v>
      </c>
    </row>
    <row r="12" spans="1:9" s="10" customFormat="1" ht="30" x14ac:dyDescent="0.3">
      <c r="A12" s="11" t="s">
        <v>8</v>
      </c>
      <c r="B12" s="40">
        <f t="shared" ref="B12:D12" si="6">B188</f>
        <v>0</v>
      </c>
      <c r="C12" s="40">
        <f t="shared" si="6"/>
        <v>31500772</v>
      </c>
      <c r="D12" s="40">
        <f t="shared" si="6"/>
        <v>3185530</v>
      </c>
      <c r="E12" s="52"/>
      <c r="G12" s="10">
        <v>21355892</v>
      </c>
      <c r="H12" s="58">
        <f t="shared" si="1"/>
        <v>10144880</v>
      </c>
      <c r="I12" s="58">
        <f t="shared" si="2"/>
        <v>-6959350</v>
      </c>
    </row>
    <row r="13" spans="1:9" s="10" customFormat="1" ht="16.5" customHeight="1" x14ac:dyDescent="0.3">
      <c r="A13" s="11" t="s">
        <v>9</v>
      </c>
      <c r="B13" s="40">
        <f t="shared" ref="B13:D13" si="7">B205</f>
        <v>0</v>
      </c>
      <c r="C13" s="40">
        <f t="shared" si="7"/>
        <v>5703446</v>
      </c>
      <c r="D13" s="40">
        <f t="shared" si="7"/>
        <v>300928</v>
      </c>
      <c r="E13" s="52"/>
      <c r="G13" s="10">
        <v>4832085</v>
      </c>
      <c r="H13" s="58">
        <f t="shared" si="1"/>
        <v>871361</v>
      </c>
      <c r="I13" s="58">
        <f t="shared" si="2"/>
        <v>-570433</v>
      </c>
    </row>
    <row r="14" spans="1:9" s="10" customFormat="1" ht="30" x14ac:dyDescent="0.3">
      <c r="A14" s="11" t="s">
        <v>10</v>
      </c>
      <c r="B14" s="40">
        <f t="shared" ref="B14:D14" si="8">B212</f>
        <v>0</v>
      </c>
      <c r="C14" s="40">
        <f t="shared" si="8"/>
        <v>0</v>
      </c>
      <c r="D14" s="40">
        <f t="shared" si="8"/>
        <v>0</v>
      </c>
      <c r="E14" s="52"/>
      <c r="G14" s="10">
        <v>0</v>
      </c>
      <c r="H14" s="58">
        <f t="shared" si="1"/>
        <v>0</v>
      </c>
      <c r="I14" s="58">
        <f t="shared" si="2"/>
        <v>0</v>
      </c>
    </row>
    <row r="15" spans="1:9" s="10" customFormat="1" ht="16.5" customHeight="1" x14ac:dyDescent="0.3">
      <c r="A15" s="11" t="s">
        <v>11</v>
      </c>
      <c r="B15" s="40">
        <f t="shared" ref="B15:D15" si="9">B75</f>
        <v>0</v>
      </c>
      <c r="C15" s="40">
        <f t="shared" si="9"/>
        <v>0</v>
      </c>
      <c r="D15" s="40">
        <f t="shared" si="9"/>
        <v>0</v>
      </c>
      <c r="E15" s="52"/>
      <c r="G15" s="10">
        <v>0</v>
      </c>
      <c r="H15" s="58">
        <f t="shared" si="1"/>
        <v>0</v>
      </c>
      <c r="I15" s="58">
        <f t="shared" si="2"/>
        <v>0</v>
      </c>
    </row>
    <row r="16" spans="1:9" s="10" customFormat="1" ht="16.5" customHeight="1" x14ac:dyDescent="0.3">
      <c r="A16" s="11" t="s">
        <v>12</v>
      </c>
      <c r="B16" s="40">
        <f t="shared" ref="B16:D17" si="10">B78</f>
        <v>0</v>
      </c>
      <c r="C16" s="40">
        <f t="shared" si="10"/>
        <v>0</v>
      </c>
      <c r="D16" s="40">
        <f t="shared" si="10"/>
        <v>0</v>
      </c>
      <c r="E16" s="52"/>
      <c r="G16" s="10">
        <v>0</v>
      </c>
      <c r="H16" s="58">
        <f t="shared" si="1"/>
        <v>0</v>
      </c>
      <c r="I16" s="58">
        <f t="shared" si="2"/>
        <v>0</v>
      </c>
    </row>
    <row r="17" spans="1:9" s="10" customFormat="1" x14ac:dyDescent="0.3">
      <c r="A17" s="11" t="s">
        <v>13</v>
      </c>
      <c r="B17" s="40">
        <f t="shared" si="10"/>
        <v>0</v>
      </c>
      <c r="C17" s="40">
        <f t="shared" si="10"/>
        <v>0</v>
      </c>
      <c r="D17" s="40">
        <f t="shared" si="10"/>
        <v>0</v>
      </c>
      <c r="E17" s="52"/>
      <c r="G17" s="10">
        <v>0</v>
      </c>
      <c r="H17" s="58">
        <f t="shared" si="1"/>
        <v>0</v>
      </c>
      <c r="I17" s="58">
        <f t="shared" si="2"/>
        <v>0</v>
      </c>
    </row>
    <row r="18" spans="1:9" s="10" customFormat="1" ht="30" x14ac:dyDescent="0.3">
      <c r="A18" s="11" t="s">
        <v>14</v>
      </c>
      <c r="B18" s="40">
        <f t="shared" ref="B18:D18" si="11">B187+B211</f>
        <v>0</v>
      </c>
      <c r="C18" s="40">
        <f t="shared" si="11"/>
        <v>0</v>
      </c>
      <c r="D18" s="40">
        <f t="shared" si="11"/>
        <v>0</v>
      </c>
      <c r="E18" s="52"/>
      <c r="G18" s="10">
        <v>0</v>
      </c>
      <c r="H18" s="58">
        <f t="shared" si="1"/>
        <v>0</v>
      </c>
      <c r="I18" s="58">
        <f t="shared" si="2"/>
        <v>0</v>
      </c>
    </row>
    <row r="19" spans="1:9" s="10" customFormat="1" ht="16.5" customHeight="1" x14ac:dyDescent="0.3">
      <c r="A19" s="11" t="s">
        <v>15</v>
      </c>
      <c r="B19" s="40">
        <f t="shared" ref="B19:D19" si="12">+B20+B16</f>
        <v>0</v>
      </c>
      <c r="C19" s="40">
        <f t="shared" si="12"/>
        <v>132917086</v>
      </c>
      <c r="D19" s="40">
        <f t="shared" si="12"/>
        <v>12342121</v>
      </c>
      <c r="E19" s="52"/>
      <c r="G19" s="10">
        <v>88427981</v>
      </c>
      <c r="H19" s="58">
        <f t="shared" si="1"/>
        <v>44489105</v>
      </c>
      <c r="I19" s="58">
        <f t="shared" si="2"/>
        <v>-32146984</v>
      </c>
    </row>
    <row r="20" spans="1:9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132917086</v>
      </c>
      <c r="D20" s="40">
        <f>D9+D10+D11+D12+D13+D15+D187+D14</f>
        <v>12342121</v>
      </c>
      <c r="E20" s="52"/>
      <c r="G20" s="10">
        <v>88427981</v>
      </c>
      <c r="H20" s="58">
        <f t="shared" si="1"/>
        <v>44489105</v>
      </c>
      <c r="I20" s="58">
        <f t="shared" si="2"/>
        <v>-32146984</v>
      </c>
    </row>
    <row r="21" spans="1:9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127213640</v>
      </c>
      <c r="D21" s="40">
        <f>+D22+D78+D187</f>
        <v>12041193</v>
      </c>
      <c r="E21" s="52"/>
      <c r="G21" s="10">
        <v>83595896</v>
      </c>
      <c r="H21" s="58">
        <f t="shared" si="1"/>
        <v>43617744</v>
      </c>
      <c r="I21" s="58">
        <f t="shared" si="2"/>
        <v>-31576551</v>
      </c>
    </row>
    <row r="22" spans="1:9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127213640</v>
      </c>
      <c r="D22" s="40">
        <f>+D23+D44+D72+D188+D75+D212</f>
        <v>12041193</v>
      </c>
      <c r="E22" s="52"/>
      <c r="G22" s="10">
        <v>83595896</v>
      </c>
      <c r="H22" s="58">
        <f t="shared" si="1"/>
        <v>43617744</v>
      </c>
      <c r="I22" s="58">
        <f t="shared" si="2"/>
        <v>-31576551</v>
      </c>
    </row>
    <row r="23" spans="1:9" s="10" customFormat="1" x14ac:dyDescent="0.3">
      <c r="A23" s="11" t="s">
        <v>5</v>
      </c>
      <c r="B23" s="40">
        <f t="shared" ref="B23:D23" si="13">+B24+B36+B34</f>
        <v>0</v>
      </c>
      <c r="C23" s="40">
        <f t="shared" si="13"/>
        <v>39507</v>
      </c>
      <c r="D23" s="40">
        <f t="shared" si="13"/>
        <v>3810</v>
      </c>
      <c r="E23" s="52"/>
      <c r="G23" s="10">
        <v>35697</v>
      </c>
      <c r="H23" s="58">
        <f t="shared" si="1"/>
        <v>3810</v>
      </c>
      <c r="I23" s="58">
        <f t="shared" si="2"/>
        <v>0</v>
      </c>
    </row>
    <row r="24" spans="1:9" s="10" customFormat="1" ht="16.5" customHeight="1" x14ac:dyDescent="0.3">
      <c r="A24" s="11" t="s">
        <v>17</v>
      </c>
      <c r="B24" s="40">
        <f t="shared" ref="B24:D24" si="14">B25+B28+B29+B30+B32+B26+B27+B31</f>
        <v>0</v>
      </c>
      <c r="C24" s="40">
        <f t="shared" si="14"/>
        <v>39507</v>
      </c>
      <c r="D24" s="40">
        <f t="shared" si="14"/>
        <v>3810</v>
      </c>
      <c r="E24" s="52"/>
      <c r="G24" s="10">
        <v>35697</v>
      </c>
      <c r="H24" s="58">
        <f t="shared" si="1"/>
        <v>3810</v>
      </c>
      <c r="I24" s="58">
        <f t="shared" si="2"/>
        <v>0</v>
      </c>
    </row>
    <row r="25" spans="1:9" s="10" customFormat="1" ht="16.5" customHeight="1" x14ac:dyDescent="0.3">
      <c r="A25" s="12" t="s">
        <v>18</v>
      </c>
      <c r="B25" s="41"/>
      <c r="C25" s="30"/>
      <c r="D25" s="52"/>
      <c r="E25" s="52"/>
      <c r="H25" s="58">
        <f t="shared" si="1"/>
        <v>0</v>
      </c>
      <c r="I25" s="58">
        <f t="shared" si="2"/>
        <v>0</v>
      </c>
    </row>
    <row r="26" spans="1:9" s="10" customFormat="1" x14ac:dyDescent="0.3">
      <c r="A26" s="12" t="s">
        <v>19</v>
      </c>
      <c r="B26" s="41"/>
      <c r="C26" s="30"/>
      <c r="D26" s="52"/>
      <c r="E26" s="52"/>
      <c r="H26" s="58">
        <f t="shared" si="1"/>
        <v>0</v>
      </c>
      <c r="I26" s="58">
        <f t="shared" si="2"/>
        <v>0</v>
      </c>
    </row>
    <row r="27" spans="1:9" s="10" customFormat="1" x14ac:dyDescent="0.3">
      <c r="A27" s="12" t="s">
        <v>20</v>
      </c>
      <c r="B27" s="41"/>
      <c r="C27" s="30"/>
      <c r="D27" s="52"/>
      <c r="E27" s="52"/>
      <c r="H27" s="58">
        <f t="shared" si="1"/>
        <v>0</v>
      </c>
      <c r="I27" s="58">
        <f t="shared" si="2"/>
        <v>0</v>
      </c>
    </row>
    <row r="28" spans="1:9" s="10" customFormat="1" ht="16.5" customHeight="1" x14ac:dyDescent="0.3">
      <c r="A28" s="13" t="s">
        <v>21</v>
      </c>
      <c r="B28" s="41"/>
      <c r="C28" s="30"/>
      <c r="D28" s="52"/>
      <c r="E28" s="52"/>
      <c r="H28" s="58">
        <f t="shared" si="1"/>
        <v>0</v>
      </c>
      <c r="I28" s="58">
        <f t="shared" si="2"/>
        <v>0</v>
      </c>
    </row>
    <row r="29" spans="1:9" s="10" customFormat="1" ht="16.5" customHeight="1" x14ac:dyDescent="0.3">
      <c r="A29" s="13" t="s">
        <v>22</v>
      </c>
      <c r="B29" s="41"/>
      <c r="C29" s="30"/>
      <c r="D29" s="52"/>
      <c r="E29" s="52"/>
      <c r="H29" s="58">
        <f t="shared" si="1"/>
        <v>0</v>
      </c>
      <c r="I29" s="58">
        <f t="shared" si="2"/>
        <v>0</v>
      </c>
    </row>
    <row r="30" spans="1:9" ht="16.5" customHeight="1" x14ac:dyDescent="0.3">
      <c r="A30" s="13" t="s">
        <v>23</v>
      </c>
      <c r="B30" s="41"/>
      <c r="C30" s="30"/>
      <c r="D30" s="51"/>
      <c r="E30" s="51"/>
      <c r="H30" s="58">
        <f t="shared" si="1"/>
        <v>0</v>
      </c>
      <c r="I30" s="58">
        <f t="shared" si="2"/>
        <v>0</v>
      </c>
    </row>
    <row r="31" spans="1:9" ht="16.5" customHeight="1" x14ac:dyDescent="0.3">
      <c r="A31" s="13" t="s">
        <v>24</v>
      </c>
      <c r="B31" s="41"/>
      <c r="C31" s="30"/>
      <c r="D31" s="51"/>
      <c r="E31" s="51"/>
      <c r="H31" s="58">
        <f t="shared" si="1"/>
        <v>0</v>
      </c>
      <c r="I31" s="58">
        <f t="shared" si="2"/>
        <v>0</v>
      </c>
    </row>
    <row r="32" spans="1:9" ht="16.5" customHeight="1" x14ac:dyDescent="0.3">
      <c r="A32" s="13" t="s">
        <v>25</v>
      </c>
      <c r="B32" s="41"/>
      <c r="C32" s="30">
        <f>8800+21265+2295+3337+3810</f>
        <v>39507</v>
      </c>
      <c r="D32" s="51">
        <v>3810</v>
      </c>
      <c r="E32" s="51" t="s">
        <v>191</v>
      </c>
      <c r="G32" s="4">
        <v>35697</v>
      </c>
      <c r="H32" s="58">
        <f t="shared" si="1"/>
        <v>3810</v>
      </c>
      <c r="I32" s="58">
        <f t="shared" si="2"/>
        <v>0</v>
      </c>
    </row>
    <row r="33" spans="1:9" ht="16.5" customHeight="1" x14ac:dyDescent="0.3">
      <c r="A33" s="13" t="s">
        <v>26</v>
      </c>
      <c r="B33" s="41"/>
      <c r="C33" s="30"/>
      <c r="D33" s="51"/>
      <c r="E33" s="51"/>
      <c r="H33" s="58">
        <f t="shared" si="1"/>
        <v>0</v>
      </c>
      <c r="I33" s="58">
        <f t="shared" si="2"/>
        <v>0</v>
      </c>
    </row>
    <row r="34" spans="1:9" ht="16.5" customHeight="1" x14ac:dyDescent="0.3">
      <c r="A34" s="11" t="s">
        <v>27</v>
      </c>
      <c r="B34" s="41">
        <f t="shared" ref="B34:D34" si="15">B35</f>
        <v>0</v>
      </c>
      <c r="C34" s="41">
        <f t="shared" si="15"/>
        <v>0</v>
      </c>
      <c r="D34" s="41">
        <f t="shared" si="15"/>
        <v>0</v>
      </c>
      <c r="E34" s="51"/>
      <c r="G34" s="4">
        <v>0</v>
      </c>
      <c r="H34" s="58">
        <f t="shared" si="1"/>
        <v>0</v>
      </c>
      <c r="I34" s="58">
        <f t="shared" si="2"/>
        <v>0</v>
      </c>
    </row>
    <row r="35" spans="1:9" ht="16.5" customHeight="1" x14ac:dyDescent="0.3">
      <c r="A35" s="13" t="s">
        <v>28</v>
      </c>
      <c r="B35" s="41"/>
      <c r="C35" s="30"/>
      <c r="D35" s="51"/>
      <c r="E35" s="51"/>
      <c r="H35" s="58">
        <f t="shared" si="1"/>
        <v>0</v>
      </c>
      <c r="I35" s="58">
        <f t="shared" si="2"/>
        <v>0</v>
      </c>
    </row>
    <row r="36" spans="1:9" ht="16.5" customHeight="1" x14ac:dyDescent="0.3">
      <c r="A36" s="11" t="s">
        <v>29</v>
      </c>
      <c r="B36" s="40">
        <f t="shared" ref="B36:D36" si="16">+B37+B38+B39+B40+B41+B42+B43</f>
        <v>0</v>
      </c>
      <c r="C36" s="40">
        <f t="shared" si="16"/>
        <v>0</v>
      </c>
      <c r="D36" s="40">
        <f t="shared" si="16"/>
        <v>0</v>
      </c>
      <c r="E36" s="51"/>
      <c r="G36" s="4">
        <v>0</v>
      </c>
      <c r="H36" s="58">
        <f t="shared" si="1"/>
        <v>0</v>
      </c>
      <c r="I36" s="58">
        <f t="shared" si="2"/>
        <v>0</v>
      </c>
    </row>
    <row r="37" spans="1:9" ht="16.5" customHeight="1" x14ac:dyDescent="0.3">
      <c r="A37" s="13" t="s">
        <v>30</v>
      </c>
      <c r="B37" s="41"/>
      <c r="C37" s="30"/>
      <c r="D37" s="51"/>
      <c r="E37" s="51"/>
      <c r="H37" s="58">
        <f t="shared" si="1"/>
        <v>0</v>
      </c>
      <c r="I37" s="58">
        <f t="shared" si="2"/>
        <v>0</v>
      </c>
    </row>
    <row r="38" spans="1:9" ht="16.5" customHeight="1" x14ac:dyDescent="0.3">
      <c r="A38" s="13" t="s">
        <v>31</v>
      </c>
      <c r="B38" s="41"/>
      <c r="C38" s="30"/>
      <c r="D38" s="51"/>
      <c r="E38" s="51"/>
      <c r="H38" s="58">
        <f t="shared" si="1"/>
        <v>0</v>
      </c>
      <c r="I38" s="58">
        <f t="shared" si="2"/>
        <v>0</v>
      </c>
    </row>
    <row r="39" spans="1:9" s="10" customFormat="1" ht="16.5" customHeight="1" x14ac:dyDescent="0.3">
      <c r="A39" s="13" t="s">
        <v>32</v>
      </c>
      <c r="B39" s="41"/>
      <c r="C39" s="30"/>
      <c r="D39" s="52"/>
      <c r="E39" s="52"/>
      <c r="H39" s="58">
        <f t="shared" si="1"/>
        <v>0</v>
      </c>
      <c r="I39" s="58">
        <f t="shared" si="2"/>
        <v>0</v>
      </c>
    </row>
    <row r="40" spans="1:9" ht="16.5" customHeight="1" x14ac:dyDescent="0.3">
      <c r="A40" s="14" t="s">
        <v>33</v>
      </c>
      <c r="B40" s="41"/>
      <c r="C40" s="30"/>
      <c r="D40" s="51"/>
      <c r="E40" s="51"/>
      <c r="H40" s="58">
        <f t="shared" si="1"/>
        <v>0</v>
      </c>
      <c r="I40" s="58">
        <f t="shared" si="2"/>
        <v>0</v>
      </c>
    </row>
    <row r="41" spans="1:9" ht="16.5" customHeight="1" x14ac:dyDescent="0.3">
      <c r="A41" s="14" t="s">
        <v>1</v>
      </c>
      <c r="B41" s="41"/>
      <c r="C41" s="30"/>
      <c r="D41" s="51"/>
      <c r="E41" s="51"/>
      <c r="H41" s="58">
        <f t="shared" si="1"/>
        <v>0</v>
      </c>
      <c r="I41" s="58">
        <f t="shared" si="2"/>
        <v>0</v>
      </c>
    </row>
    <row r="42" spans="1:9" ht="16.5" customHeight="1" x14ac:dyDescent="0.3">
      <c r="A42" s="14" t="s">
        <v>34</v>
      </c>
      <c r="B42" s="41"/>
      <c r="C42" s="30"/>
      <c r="D42" s="51"/>
      <c r="E42" s="51"/>
      <c r="H42" s="58">
        <f t="shared" si="1"/>
        <v>0</v>
      </c>
      <c r="I42" s="58">
        <f t="shared" si="2"/>
        <v>0</v>
      </c>
    </row>
    <row r="43" spans="1:9" ht="16.5" customHeight="1" x14ac:dyDescent="0.3">
      <c r="A43" s="14" t="s">
        <v>35</v>
      </c>
      <c r="B43" s="41"/>
      <c r="C43" s="30"/>
      <c r="D43" s="51"/>
      <c r="E43" s="51"/>
      <c r="H43" s="58">
        <f t="shared" si="1"/>
        <v>0</v>
      </c>
      <c r="I43" s="58">
        <f t="shared" si="2"/>
        <v>0</v>
      </c>
    </row>
    <row r="44" spans="1:9" ht="16.5" customHeight="1" x14ac:dyDescent="0.3">
      <c r="A44" s="11" t="s">
        <v>6</v>
      </c>
      <c r="B44" s="40">
        <f t="shared" ref="B44:D44" si="17">+B45+B59+B58+B61+B64+B66+B67+B69+B65+B68</f>
        <v>0</v>
      </c>
      <c r="C44" s="40">
        <f t="shared" si="17"/>
        <v>95673361</v>
      </c>
      <c r="D44" s="40">
        <f t="shared" si="17"/>
        <v>8851853</v>
      </c>
      <c r="E44" s="51"/>
      <c r="G44" s="4">
        <v>62204307</v>
      </c>
      <c r="H44" s="58">
        <f t="shared" si="1"/>
        <v>33469054</v>
      </c>
      <c r="I44" s="58">
        <f t="shared" si="2"/>
        <v>-24617201</v>
      </c>
    </row>
    <row r="45" spans="1:9" ht="16.5" customHeight="1" x14ac:dyDescent="0.3">
      <c r="A45" s="11" t="s">
        <v>36</v>
      </c>
      <c r="B45" s="40">
        <f t="shared" ref="B45:D45" si="18">+B46+B47+B48+B49+B50+B51+B52+B53+B55</f>
        <v>0</v>
      </c>
      <c r="C45" s="40">
        <f t="shared" si="18"/>
        <v>95670380</v>
      </c>
      <c r="D45" s="40">
        <f t="shared" si="18"/>
        <v>8851853</v>
      </c>
      <c r="E45" s="51"/>
      <c r="G45" s="4">
        <v>62201326</v>
      </c>
      <c r="H45" s="58">
        <f t="shared" si="1"/>
        <v>33469054</v>
      </c>
      <c r="I45" s="58">
        <f t="shared" si="2"/>
        <v>-24617201</v>
      </c>
    </row>
    <row r="46" spans="1:9" s="10" customFormat="1" ht="16.5" customHeight="1" x14ac:dyDescent="0.3">
      <c r="A46" s="13" t="s">
        <v>37</v>
      </c>
      <c r="B46" s="41"/>
      <c r="C46" s="30"/>
      <c r="D46" s="52"/>
      <c r="E46" s="52"/>
      <c r="H46" s="58">
        <f t="shared" si="1"/>
        <v>0</v>
      </c>
      <c r="I46" s="58">
        <f t="shared" si="2"/>
        <v>0</v>
      </c>
    </row>
    <row r="47" spans="1:9" s="10" customFormat="1" ht="16.5" customHeight="1" x14ac:dyDescent="0.3">
      <c r="A47" s="13" t="s">
        <v>38</v>
      </c>
      <c r="B47" s="41"/>
      <c r="C47" s="30"/>
      <c r="D47" s="52"/>
      <c r="E47" s="52"/>
      <c r="H47" s="58">
        <f t="shared" si="1"/>
        <v>0</v>
      </c>
      <c r="I47" s="58">
        <f t="shared" si="2"/>
        <v>0</v>
      </c>
    </row>
    <row r="48" spans="1:9" ht="16.5" customHeight="1" x14ac:dyDescent="0.3">
      <c r="A48" s="13" t="s">
        <v>39</v>
      </c>
      <c r="B48" s="41"/>
      <c r="C48" s="30"/>
      <c r="D48" s="51"/>
      <c r="E48" s="51"/>
      <c r="H48" s="58">
        <f t="shared" si="1"/>
        <v>0</v>
      </c>
      <c r="I48" s="58">
        <f t="shared" si="2"/>
        <v>0</v>
      </c>
    </row>
    <row r="49" spans="1:9" ht="16.5" customHeight="1" x14ac:dyDescent="0.3">
      <c r="A49" s="13" t="s">
        <v>40</v>
      </c>
      <c r="B49" s="41"/>
      <c r="C49" s="30"/>
      <c r="D49" s="51"/>
      <c r="E49" s="51"/>
      <c r="H49" s="58">
        <f t="shared" si="1"/>
        <v>0</v>
      </c>
      <c r="I49" s="58">
        <f t="shared" si="2"/>
        <v>0</v>
      </c>
    </row>
    <row r="50" spans="1:9" ht="16.5" customHeight="1" x14ac:dyDescent="0.3">
      <c r="A50" s="13" t="s">
        <v>41</v>
      </c>
      <c r="B50" s="41"/>
      <c r="C50" s="30"/>
      <c r="D50" s="51"/>
      <c r="E50" s="51"/>
      <c r="H50" s="58">
        <f t="shared" si="1"/>
        <v>0</v>
      </c>
      <c r="I50" s="58">
        <f t="shared" si="2"/>
        <v>0</v>
      </c>
    </row>
    <row r="51" spans="1:9" ht="16.5" customHeight="1" x14ac:dyDescent="0.3">
      <c r="A51" s="13" t="s">
        <v>42</v>
      </c>
      <c r="B51" s="41"/>
      <c r="C51" s="30"/>
      <c r="D51" s="51"/>
      <c r="E51" s="51"/>
      <c r="H51" s="58">
        <f t="shared" si="1"/>
        <v>0</v>
      </c>
      <c r="I51" s="58">
        <f t="shared" si="2"/>
        <v>0</v>
      </c>
    </row>
    <row r="52" spans="1:9" ht="16.5" customHeight="1" x14ac:dyDescent="0.3">
      <c r="A52" s="13" t="s">
        <v>43</v>
      </c>
      <c r="B52" s="41"/>
      <c r="C52" s="30"/>
      <c r="D52" s="51"/>
      <c r="E52" s="51"/>
      <c r="H52" s="58">
        <f t="shared" si="1"/>
        <v>0</v>
      </c>
      <c r="I52" s="58">
        <f t="shared" si="2"/>
        <v>0</v>
      </c>
    </row>
    <row r="53" spans="1:9" ht="16.5" customHeight="1" x14ac:dyDescent="0.35">
      <c r="A53" s="11" t="s">
        <v>44</v>
      </c>
      <c r="B53" s="43">
        <f t="shared" ref="B53:C53" si="19">+B54+B89</f>
        <v>0</v>
      </c>
      <c r="C53" s="43">
        <f t="shared" si="19"/>
        <v>95670380</v>
      </c>
      <c r="D53" s="43">
        <f>+D54+D89</f>
        <v>8851853</v>
      </c>
      <c r="E53" s="51"/>
      <c r="G53" s="4">
        <v>62201326</v>
      </c>
      <c r="H53" s="58">
        <f t="shared" si="1"/>
        <v>33469054</v>
      </c>
      <c r="I53" s="58">
        <f t="shared" si="2"/>
        <v>-24617201</v>
      </c>
    </row>
    <row r="54" spans="1:9" ht="16.5" customHeight="1" x14ac:dyDescent="0.3">
      <c r="A54" s="16" t="s">
        <v>45</v>
      </c>
      <c r="B54" s="44"/>
      <c r="C54" s="30">
        <f>3979+2380</f>
        <v>6359</v>
      </c>
      <c r="D54" s="51"/>
      <c r="E54" s="51" t="s">
        <v>186</v>
      </c>
      <c r="G54" s="4">
        <v>6359</v>
      </c>
      <c r="H54" s="58">
        <f t="shared" si="1"/>
        <v>0</v>
      </c>
      <c r="I54" s="58">
        <f t="shared" si="2"/>
        <v>0</v>
      </c>
    </row>
    <row r="55" spans="1:9" s="10" customFormat="1" ht="16.5" customHeight="1" x14ac:dyDescent="0.3">
      <c r="A55" s="13" t="s">
        <v>46</v>
      </c>
      <c r="B55" s="41"/>
      <c r="C55" s="30"/>
      <c r="D55" s="52"/>
      <c r="E55" s="52"/>
      <c r="H55" s="58">
        <f t="shared" si="1"/>
        <v>0</v>
      </c>
      <c r="I55" s="58">
        <f t="shared" si="2"/>
        <v>0</v>
      </c>
    </row>
    <row r="56" spans="1:9" s="15" customFormat="1" ht="16.5" customHeight="1" x14ac:dyDescent="0.3">
      <c r="A56" s="13" t="s">
        <v>47</v>
      </c>
      <c r="B56" s="41"/>
      <c r="C56" s="30"/>
      <c r="D56" s="53"/>
      <c r="E56" s="53"/>
      <c r="H56" s="58">
        <f t="shared" si="1"/>
        <v>0</v>
      </c>
      <c r="I56" s="58">
        <f t="shared" si="2"/>
        <v>0</v>
      </c>
    </row>
    <row r="57" spans="1:9" ht="16.5" customHeight="1" x14ac:dyDescent="0.3">
      <c r="A57" s="13" t="s">
        <v>48</v>
      </c>
      <c r="B57" s="41"/>
      <c r="C57" s="30"/>
      <c r="D57" s="51"/>
      <c r="E57" s="51"/>
      <c r="H57" s="58">
        <f t="shared" si="1"/>
        <v>0</v>
      </c>
      <c r="I57" s="58">
        <f t="shared" si="2"/>
        <v>0</v>
      </c>
    </row>
    <row r="58" spans="1:9" s="10" customFormat="1" ht="16.5" customHeight="1" x14ac:dyDescent="0.3">
      <c r="A58" s="13" t="s">
        <v>49</v>
      </c>
      <c r="B58" s="41"/>
      <c r="C58" s="30"/>
      <c r="D58" s="52"/>
      <c r="E58" s="52"/>
      <c r="H58" s="58">
        <f t="shared" si="1"/>
        <v>0</v>
      </c>
      <c r="I58" s="58">
        <f t="shared" si="2"/>
        <v>0</v>
      </c>
    </row>
    <row r="59" spans="1:9" s="10" customFormat="1" ht="16.5" customHeight="1" x14ac:dyDescent="0.3">
      <c r="A59" s="11" t="s">
        <v>50</v>
      </c>
      <c r="B59" s="45">
        <f t="shared" ref="B59:D59" si="20">+B60</f>
        <v>0</v>
      </c>
      <c r="C59" s="45">
        <f t="shared" si="20"/>
        <v>0</v>
      </c>
      <c r="D59" s="45">
        <f t="shared" si="20"/>
        <v>0</v>
      </c>
      <c r="E59" s="52"/>
      <c r="G59" s="10">
        <v>0</v>
      </c>
      <c r="H59" s="58">
        <f t="shared" si="1"/>
        <v>0</v>
      </c>
      <c r="I59" s="58">
        <f t="shared" si="2"/>
        <v>0</v>
      </c>
    </row>
    <row r="60" spans="1:9" s="10" customFormat="1" ht="16.5" customHeight="1" x14ac:dyDescent="0.3">
      <c r="A60" s="13" t="s">
        <v>51</v>
      </c>
      <c r="B60" s="41"/>
      <c r="C60" s="30"/>
      <c r="D60" s="52"/>
      <c r="E60" s="52"/>
      <c r="H60" s="58">
        <f t="shared" si="1"/>
        <v>0</v>
      </c>
      <c r="I60" s="58">
        <f t="shared" si="2"/>
        <v>0</v>
      </c>
    </row>
    <row r="61" spans="1:9" s="10" customFormat="1" ht="16.5" customHeight="1" x14ac:dyDescent="0.3">
      <c r="A61" s="11" t="s">
        <v>52</v>
      </c>
      <c r="B61" s="40">
        <f t="shared" ref="B61:D61" si="21">+B62+B63</f>
        <v>0</v>
      </c>
      <c r="C61" s="40">
        <f t="shared" si="21"/>
        <v>0</v>
      </c>
      <c r="D61" s="40">
        <f t="shared" si="21"/>
        <v>0</v>
      </c>
      <c r="E61" s="52"/>
      <c r="G61" s="10">
        <v>0</v>
      </c>
      <c r="H61" s="58">
        <f t="shared" si="1"/>
        <v>0</v>
      </c>
      <c r="I61" s="58">
        <f t="shared" si="2"/>
        <v>0</v>
      </c>
    </row>
    <row r="62" spans="1:9" ht="16.5" customHeight="1" x14ac:dyDescent="0.3">
      <c r="A62" s="13" t="s">
        <v>53</v>
      </c>
      <c r="B62" s="41"/>
      <c r="C62" s="30"/>
      <c r="D62" s="51"/>
      <c r="E62" s="51"/>
      <c r="H62" s="58">
        <f t="shared" si="1"/>
        <v>0</v>
      </c>
      <c r="I62" s="58">
        <f t="shared" si="2"/>
        <v>0</v>
      </c>
    </row>
    <row r="63" spans="1:9" s="10" customFormat="1" ht="16.5" customHeight="1" x14ac:dyDescent="0.3">
      <c r="A63" s="13" t="s">
        <v>54</v>
      </c>
      <c r="B63" s="41"/>
      <c r="C63" s="30"/>
      <c r="D63" s="52"/>
      <c r="E63" s="52"/>
      <c r="H63" s="58">
        <f t="shared" si="1"/>
        <v>0</v>
      </c>
      <c r="I63" s="58">
        <f t="shared" si="2"/>
        <v>0</v>
      </c>
    </row>
    <row r="64" spans="1:9" ht="16.5" customHeight="1" x14ac:dyDescent="0.3">
      <c r="A64" s="13" t="s">
        <v>55</v>
      </c>
      <c r="B64" s="41"/>
      <c r="C64" s="30"/>
      <c r="D64" s="51"/>
      <c r="E64" s="51"/>
      <c r="H64" s="58">
        <f t="shared" si="1"/>
        <v>0</v>
      </c>
      <c r="I64" s="58">
        <f t="shared" si="2"/>
        <v>0</v>
      </c>
    </row>
    <row r="65" spans="1:9" ht="16.5" customHeight="1" x14ac:dyDescent="0.3">
      <c r="A65" s="12" t="s">
        <v>56</v>
      </c>
      <c r="B65" s="41"/>
      <c r="C65" s="30"/>
      <c r="D65" s="51"/>
      <c r="E65" s="51"/>
      <c r="H65" s="58">
        <f t="shared" si="1"/>
        <v>0</v>
      </c>
      <c r="I65" s="58">
        <f t="shared" si="2"/>
        <v>0</v>
      </c>
    </row>
    <row r="66" spans="1:9" ht="16.5" customHeight="1" x14ac:dyDescent="0.3">
      <c r="A66" s="13" t="s">
        <v>57</v>
      </c>
      <c r="B66" s="41"/>
      <c r="C66" s="30"/>
      <c r="D66" s="51"/>
      <c r="E66" s="51"/>
      <c r="H66" s="58">
        <f t="shared" si="1"/>
        <v>0</v>
      </c>
      <c r="I66" s="58">
        <f t="shared" si="2"/>
        <v>0</v>
      </c>
    </row>
    <row r="67" spans="1:9" ht="16.5" customHeight="1" x14ac:dyDescent="0.3">
      <c r="A67" s="13" t="s">
        <v>58</v>
      </c>
      <c r="B67" s="41"/>
      <c r="C67" s="30">
        <v>2981</v>
      </c>
      <c r="D67" s="51"/>
      <c r="E67" s="51" t="s">
        <v>187</v>
      </c>
      <c r="G67" s="4">
        <v>2981</v>
      </c>
      <c r="H67" s="58">
        <f t="shared" si="1"/>
        <v>0</v>
      </c>
      <c r="I67" s="58">
        <f t="shared" si="2"/>
        <v>0</v>
      </c>
    </row>
    <row r="68" spans="1:9" ht="30" x14ac:dyDescent="0.3">
      <c r="A68" s="13" t="s">
        <v>59</v>
      </c>
      <c r="B68" s="41"/>
      <c r="C68" s="30"/>
      <c r="D68" s="51"/>
      <c r="E68" s="51"/>
      <c r="H68" s="58">
        <f t="shared" si="1"/>
        <v>0</v>
      </c>
      <c r="I68" s="58">
        <f t="shared" si="2"/>
        <v>0</v>
      </c>
    </row>
    <row r="69" spans="1:9" ht="16.5" customHeight="1" x14ac:dyDescent="0.3">
      <c r="A69" s="11" t="s">
        <v>60</v>
      </c>
      <c r="B69" s="45">
        <f t="shared" ref="B69:D69" si="22">+B70+B71</f>
        <v>0</v>
      </c>
      <c r="C69" s="45">
        <f t="shared" si="22"/>
        <v>0</v>
      </c>
      <c r="D69" s="45">
        <f t="shared" si="22"/>
        <v>0</v>
      </c>
      <c r="E69" s="51"/>
      <c r="G69" s="4">
        <v>0</v>
      </c>
      <c r="H69" s="58">
        <f t="shared" si="1"/>
        <v>0</v>
      </c>
      <c r="I69" s="58">
        <f t="shared" si="2"/>
        <v>0</v>
      </c>
    </row>
    <row r="70" spans="1:9" ht="16.5" customHeight="1" x14ac:dyDescent="0.3">
      <c r="A70" s="13" t="s">
        <v>61</v>
      </c>
      <c r="B70" s="41"/>
      <c r="C70" s="30"/>
      <c r="D70" s="51"/>
      <c r="E70" s="51"/>
      <c r="H70" s="58">
        <f t="shared" si="1"/>
        <v>0</v>
      </c>
      <c r="I70" s="58">
        <f t="shared" si="2"/>
        <v>0</v>
      </c>
    </row>
    <row r="71" spans="1:9" s="10" customFormat="1" ht="16.5" customHeight="1" x14ac:dyDescent="0.3">
      <c r="A71" s="13" t="s">
        <v>62</v>
      </c>
      <c r="B71" s="41"/>
      <c r="C71" s="46"/>
      <c r="D71" s="52"/>
      <c r="E71" s="52"/>
      <c r="H71" s="58">
        <f t="shared" si="1"/>
        <v>0</v>
      </c>
      <c r="I71" s="58">
        <f t="shared" si="2"/>
        <v>0</v>
      </c>
    </row>
    <row r="72" spans="1:9" ht="16.5" customHeight="1" x14ac:dyDescent="0.3">
      <c r="A72" s="11" t="s">
        <v>7</v>
      </c>
      <c r="B72" s="39">
        <f>+B73</f>
        <v>0</v>
      </c>
      <c r="C72" s="39">
        <f t="shared" ref="C72:D73" si="23">+C73</f>
        <v>0</v>
      </c>
      <c r="D72" s="39">
        <f t="shared" si="23"/>
        <v>0</v>
      </c>
      <c r="E72" s="51"/>
      <c r="G72" s="4">
        <v>0</v>
      </c>
      <c r="H72" s="58">
        <f t="shared" ref="H72:H135" si="24">C72-G72</f>
        <v>0</v>
      </c>
      <c r="I72" s="58">
        <f t="shared" ref="I72:I135" si="25">D72-H72</f>
        <v>0</v>
      </c>
    </row>
    <row r="73" spans="1:9" ht="16.5" customHeight="1" x14ac:dyDescent="0.3">
      <c r="A73" s="11" t="s">
        <v>63</v>
      </c>
      <c r="B73" s="39">
        <f>+B74</f>
        <v>0</v>
      </c>
      <c r="C73" s="39">
        <f t="shared" si="23"/>
        <v>0</v>
      </c>
      <c r="D73" s="39">
        <f t="shared" si="23"/>
        <v>0</v>
      </c>
      <c r="E73" s="51"/>
      <c r="G73" s="4">
        <v>0</v>
      </c>
      <c r="H73" s="58">
        <f t="shared" si="24"/>
        <v>0</v>
      </c>
      <c r="I73" s="58">
        <f t="shared" si="25"/>
        <v>0</v>
      </c>
    </row>
    <row r="74" spans="1:9" s="10" customFormat="1" ht="16.5" customHeight="1" x14ac:dyDescent="0.3">
      <c r="A74" s="13" t="s">
        <v>64</v>
      </c>
      <c r="B74" s="41"/>
      <c r="C74" s="30"/>
      <c r="D74" s="52"/>
      <c r="E74" s="52"/>
      <c r="H74" s="58">
        <f t="shared" si="24"/>
        <v>0</v>
      </c>
      <c r="I74" s="58">
        <f t="shared" si="25"/>
        <v>0</v>
      </c>
    </row>
    <row r="75" spans="1:9" s="10" customFormat="1" ht="16.5" customHeight="1" x14ac:dyDescent="0.3">
      <c r="A75" s="17" t="s">
        <v>11</v>
      </c>
      <c r="B75" s="41">
        <f t="shared" ref="B75:D75" si="26">B76+B77</f>
        <v>0</v>
      </c>
      <c r="C75" s="41">
        <f t="shared" si="26"/>
        <v>0</v>
      </c>
      <c r="D75" s="41">
        <f t="shared" si="26"/>
        <v>0</v>
      </c>
      <c r="E75" s="52"/>
      <c r="G75" s="10">
        <v>0</v>
      </c>
      <c r="H75" s="58">
        <f t="shared" si="24"/>
        <v>0</v>
      </c>
      <c r="I75" s="58">
        <f t="shared" si="25"/>
        <v>0</v>
      </c>
    </row>
    <row r="76" spans="1:9" s="10" customFormat="1" ht="16.5" customHeight="1" x14ac:dyDescent="0.3">
      <c r="A76" s="18" t="s">
        <v>65</v>
      </c>
      <c r="B76" s="41"/>
      <c r="C76" s="30"/>
      <c r="D76" s="52"/>
      <c r="E76" s="52"/>
      <c r="H76" s="58">
        <f t="shared" si="24"/>
        <v>0</v>
      </c>
      <c r="I76" s="58">
        <f t="shared" si="25"/>
        <v>0</v>
      </c>
    </row>
    <row r="77" spans="1:9" ht="16.5" customHeight="1" x14ac:dyDescent="0.3">
      <c r="A77" s="18" t="s">
        <v>66</v>
      </c>
      <c r="B77" s="41"/>
      <c r="C77" s="30"/>
      <c r="D77" s="51"/>
      <c r="E77" s="51"/>
      <c r="H77" s="58">
        <f t="shared" si="24"/>
        <v>0</v>
      </c>
      <c r="I77" s="58">
        <f t="shared" si="25"/>
        <v>0</v>
      </c>
    </row>
    <row r="78" spans="1:9" s="10" customFormat="1" ht="16.5" customHeight="1" x14ac:dyDescent="0.3">
      <c r="A78" s="11" t="s">
        <v>12</v>
      </c>
      <c r="B78" s="40">
        <f t="shared" ref="B78:D78" si="27">+B79</f>
        <v>0</v>
      </c>
      <c r="C78" s="40">
        <f t="shared" si="27"/>
        <v>0</v>
      </c>
      <c r="D78" s="40">
        <f t="shared" si="27"/>
        <v>0</v>
      </c>
      <c r="E78" s="52"/>
      <c r="G78" s="10">
        <v>0</v>
      </c>
      <c r="H78" s="58">
        <f t="shared" si="24"/>
        <v>0</v>
      </c>
      <c r="I78" s="58">
        <f t="shared" si="25"/>
        <v>0</v>
      </c>
    </row>
    <row r="79" spans="1:9" s="10" customFormat="1" ht="16.5" customHeight="1" x14ac:dyDescent="0.3">
      <c r="A79" s="11" t="s">
        <v>13</v>
      </c>
      <c r="B79" s="40">
        <f t="shared" ref="B79:D79" si="28">+B80+B85</f>
        <v>0</v>
      </c>
      <c r="C79" s="40">
        <f t="shared" si="28"/>
        <v>0</v>
      </c>
      <c r="D79" s="40">
        <f t="shared" si="28"/>
        <v>0</v>
      </c>
      <c r="E79" s="52"/>
      <c r="G79" s="10">
        <v>0</v>
      </c>
      <c r="H79" s="58">
        <f t="shared" si="24"/>
        <v>0</v>
      </c>
      <c r="I79" s="58">
        <f t="shared" si="25"/>
        <v>0</v>
      </c>
    </row>
    <row r="80" spans="1:9" s="10" customFormat="1" ht="16.5" customHeight="1" x14ac:dyDescent="0.3">
      <c r="A80" s="11" t="s">
        <v>67</v>
      </c>
      <c r="B80" s="40">
        <f t="shared" ref="B80:D80" si="29">+B82+B84+B83+B81</f>
        <v>0</v>
      </c>
      <c r="C80" s="40">
        <f t="shared" si="29"/>
        <v>0</v>
      </c>
      <c r="D80" s="40">
        <f t="shared" si="29"/>
        <v>0</v>
      </c>
      <c r="E80" s="52"/>
      <c r="G80" s="10">
        <v>0</v>
      </c>
      <c r="H80" s="58">
        <f t="shared" si="24"/>
        <v>0</v>
      </c>
      <c r="I80" s="58">
        <f t="shared" si="25"/>
        <v>0</v>
      </c>
    </row>
    <row r="81" spans="1:9" s="10" customFormat="1" ht="16.5" customHeight="1" x14ac:dyDescent="0.3">
      <c r="A81" s="12" t="s">
        <v>68</v>
      </c>
      <c r="B81" s="40"/>
      <c r="C81" s="30"/>
      <c r="D81" s="52"/>
      <c r="E81" s="52"/>
      <c r="H81" s="58">
        <f t="shared" si="24"/>
        <v>0</v>
      </c>
      <c r="I81" s="58">
        <f t="shared" si="25"/>
        <v>0</v>
      </c>
    </row>
    <row r="82" spans="1:9" s="10" customFormat="1" ht="16.5" customHeight="1" x14ac:dyDescent="0.3">
      <c r="A82" s="13" t="s">
        <v>69</v>
      </c>
      <c r="B82" s="41"/>
      <c r="C82" s="30"/>
      <c r="D82" s="52"/>
      <c r="E82" s="52"/>
      <c r="H82" s="58">
        <f t="shared" si="24"/>
        <v>0</v>
      </c>
      <c r="I82" s="58">
        <f t="shared" si="25"/>
        <v>0</v>
      </c>
    </row>
    <row r="83" spans="1:9" s="10" customFormat="1" ht="16.5" customHeight="1" x14ac:dyDescent="0.3">
      <c r="A83" s="12" t="s">
        <v>70</v>
      </c>
      <c r="B83" s="41"/>
      <c r="C83" s="30"/>
      <c r="D83" s="52"/>
      <c r="E83" s="52"/>
      <c r="H83" s="58">
        <f t="shared" si="24"/>
        <v>0</v>
      </c>
      <c r="I83" s="58">
        <f t="shared" si="25"/>
        <v>0</v>
      </c>
    </row>
    <row r="84" spans="1:9" ht="16.5" customHeight="1" x14ac:dyDescent="0.3">
      <c r="A84" s="13" t="s">
        <v>71</v>
      </c>
      <c r="B84" s="41"/>
      <c r="C84" s="30"/>
      <c r="D84" s="51"/>
      <c r="E84" s="51"/>
      <c r="H84" s="58">
        <f t="shared" si="24"/>
        <v>0</v>
      </c>
      <c r="I84" s="58">
        <f t="shared" si="25"/>
        <v>0</v>
      </c>
    </row>
    <row r="85" spans="1:9" ht="16.5" customHeight="1" x14ac:dyDescent="0.3">
      <c r="A85" s="12" t="s">
        <v>72</v>
      </c>
      <c r="B85" s="41"/>
      <c r="C85" s="30"/>
      <c r="D85" s="51"/>
      <c r="E85" s="51"/>
      <c r="H85" s="58">
        <f t="shared" si="24"/>
        <v>0</v>
      </c>
      <c r="I85" s="58">
        <f t="shared" si="25"/>
        <v>0</v>
      </c>
    </row>
    <row r="86" spans="1:9" ht="16.5" customHeight="1" x14ac:dyDescent="0.3">
      <c r="A86" s="13" t="s">
        <v>73</v>
      </c>
      <c r="B86" s="41"/>
      <c r="C86" s="30"/>
      <c r="D86" s="51"/>
      <c r="E86" s="51"/>
      <c r="H86" s="58">
        <f t="shared" si="24"/>
        <v>0</v>
      </c>
      <c r="I86" s="58">
        <f t="shared" si="25"/>
        <v>0</v>
      </c>
    </row>
    <row r="87" spans="1:9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31549619</v>
      </c>
      <c r="D87" s="39">
        <f>+D44-D89+D23+D78+D188+D75</f>
        <v>3189340</v>
      </c>
      <c r="E87" s="51"/>
      <c r="G87" s="4">
        <v>21400929</v>
      </c>
      <c r="H87" s="58">
        <f t="shared" si="24"/>
        <v>10148690</v>
      </c>
      <c r="I87" s="58">
        <f t="shared" si="25"/>
        <v>-6959350</v>
      </c>
    </row>
    <row r="88" spans="1:9" ht="16.5" customHeight="1" x14ac:dyDescent="0.3">
      <c r="A88" s="13" t="s">
        <v>75</v>
      </c>
      <c r="B88" s="39"/>
      <c r="C88" s="42"/>
      <c r="D88" s="51"/>
      <c r="E88" s="51"/>
      <c r="H88" s="58">
        <f t="shared" si="24"/>
        <v>0</v>
      </c>
      <c r="I88" s="58">
        <f t="shared" si="25"/>
        <v>0</v>
      </c>
    </row>
    <row r="89" spans="1:9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95664021</v>
      </c>
      <c r="D89" s="47">
        <f>+D90+D136+D167+D169+D183+D185</f>
        <v>8851853</v>
      </c>
      <c r="E89" s="51"/>
      <c r="G89" s="4">
        <v>62194967</v>
      </c>
      <c r="H89" s="58">
        <f t="shared" si="24"/>
        <v>33469054</v>
      </c>
      <c r="I89" s="58">
        <f t="shared" si="25"/>
        <v>-24617201</v>
      </c>
    </row>
    <row r="90" spans="1:9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  <c r="G90" s="15">
        <v>0</v>
      </c>
      <c r="H90" s="58">
        <f t="shared" si="24"/>
        <v>0</v>
      </c>
      <c r="I90" s="58">
        <f t="shared" si="25"/>
        <v>0</v>
      </c>
    </row>
    <row r="91" spans="1:9" s="15" customFormat="1" ht="16.5" customHeight="1" x14ac:dyDescent="0.3">
      <c r="A91" s="11" t="s">
        <v>78</v>
      </c>
      <c r="B91" s="39">
        <f t="shared" ref="B91:D91" si="30">+B92+B98+B99+B93+B94</f>
        <v>0</v>
      </c>
      <c r="C91" s="39">
        <f t="shared" si="30"/>
        <v>0</v>
      </c>
      <c r="D91" s="39">
        <f t="shared" si="30"/>
        <v>0</v>
      </c>
      <c r="E91" s="53"/>
      <c r="G91" s="15">
        <v>0</v>
      </c>
      <c r="H91" s="58">
        <f t="shared" si="24"/>
        <v>0</v>
      </c>
      <c r="I91" s="58">
        <f t="shared" si="25"/>
        <v>0</v>
      </c>
    </row>
    <row r="92" spans="1:9" s="15" customFormat="1" ht="16.5" customHeight="1" x14ac:dyDescent="0.3">
      <c r="A92" s="12" t="s">
        <v>79</v>
      </c>
      <c r="B92" s="41"/>
      <c r="C92" s="30"/>
      <c r="D92" s="53"/>
      <c r="E92" s="53"/>
      <c r="H92" s="58">
        <f t="shared" si="24"/>
        <v>0</v>
      </c>
      <c r="I92" s="58">
        <f t="shared" si="25"/>
        <v>0</v>
      </c>
    </row>
    <row r="93" spans="1:9" s="15" customFormat="1" ht="16.5" customHeight="1" x14ac:dyDescent="0.3">
      <c r="A93" s="12" t="s">
        <v>80</v>
      </c>
      <c r="B93" s="41"/>
      <c r="C93" s="30"/>
      <c r="D93" s="53"/>
      <c r="E93" s="53"/>
      <c r="H93" s="58">
        <f t="shared" si="24"/>
        <v>0</v>
      </c>
      <c r="I93" s="58">
        <f t="shared" si="25"/>
        <v>0</v>
      </c>
    </row>
    <row r="94" spans="1:9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31">C95+C96+C97</f>
        <v>0</v>
      </c>
      <c r="D94" s="41">
        <f t="shared" si="31"/>
        <v>0</v>
      </c>
      <c r="E94" s="53"/>
      <c r="G94" s="15">
        <v>0</v>
      </c>
      <c r="H94" s="58">
        <f t="shared" si="24"/>
        <v>0</v>
      </c>
      <c r="I94" s="58">
        <f t="shared" si="25"/>
        <v>0</v>
      </c>
    </row>
    <row r="95" spans="1:9" s="15" customFormat="1" ht="30" x14ac:dyDescent="0.3">
      <c r="A95" s="12" t="s">
        <v>171</v>
      </c>
      <c r="B95" s="41"/>
      <c r="C95" s="30"/>
      <c r="D95" s="53"/>
      <c r="E95" s="53"/>
      <c r="H95" s="58">
        <f t="shared" si="24"/>
        <v>0</v>
      </c>
      <c r="I95" s="58">
        <f t="shared" si="25"/>
        <v>0</v>
      </c>
    </row>
    <row r="96" spans="1:9" s="15" customFormat="1" ht="60" x14ac:dyDescent="0.3">
      <c r="A96" s="12" t="s">
        <v>172</v>
      </c>
      <c r="B96" s="41"/>
      <c r="C96" s="30"/>
      <c r="D96" s="53"/>
      <c r="E96" s="53"/>
      <c r="H96" s="58">
        <f t="shared" si="24"/>
        <v>0</v>
      </c>
      <c r="I96" s="58">
        <f t="shared" si="25"/>
        <v>0</v>
      </c>
    </row>
    <row r="97" spans="1:9" s="15" customFormat="1" ht="45" x14ac:dyDescent="0.3">
      <c r="A97" s="12" t="s">
        <v>173</v>
      </c>
      <c r="B97" s="41"/>
      <c r="C97" s="30"/>
      <c r="D97" s="53"/>
      <c r="E97" s="53"/>
      <c r="H97" s="58">
        <f t="shared" si="24"/>
        <v>0</v>
      </c>
      <c r="I97" s="58">
        <f t="shared" si="25"/>
        <v>0</v>
      </c>
    </row>
    <row r="98" spans="1:9" s="15" customFormat="1" ht="16.5" customHeight="1" x14ac:dyDescent="0.3">
      <c r="A98" s="12" t="s">
        <v>81</v>
      </c>
      <c r="B98" s="41"/>
      <c r="C98" s="30"/>
      <c r="D98" s="53"/>
      <c r="E98" s="53"/>
      <c r="H98" s="58">
        <f t="shared" si="24"/>
        <v>0</v>
      </c>
      <c r="I98" s="58">
        <f t="shared" si="25"/>
        <v>0</v>
      </c>
    </row>
    <row r="99" spans="1:9" s="15" customFormat="1" ht="45" x14ac:dyDescent="0.3">
      <c r="A99" s="12" t="s">
        <v>82</v>
      </c>
      <c r="B99" s="41"/>
      <c r="C99" s="30"/>
      <c r="D99" s="53"/>
      <c r="E99" s="53"/>
      <c r="H99" s="58">
        <f t="shared" si="24"/>
        <v>0</v>
      </c>
      <c r="I99" s="58">
        <f t="shared" si="25"/>
        <v>0</v>
      </c>
    </row>
    <row r="100" spans="1:9" x14ac:dyDescent="0.3">
      <c r="A100" s="13" t="s">
        <v>75</v>
      </c>
      <c r="B100" s="41"/>
      <c r="C100" s="30"/>
      <c r="D100" s="51"/>
      <c r="E100" s="51"/>
      <c r="H100" s="58">
        <f t="shared" si="24"/>
        <v>0</v>
      </c>
      <c r="I100" s="58">
        <f t="shared" si="25"/>
        <v>0</v>
      </c>
    </row>
    <row r="101" spans="1:9" ht="30" x14ac:dyDescent="0.3">
      <c r="A101" s="11" t="s">
        <v>83</v>
      </c>
      <c r="B101" s="41">
        <f t="shared" ref="B101:D101" si="32">B102+B103+B104+B105+B106+B107+B109+B108+B110</f>
        <v>0</v>
      </c>
      <c r="C101" s="41">
        <f t="shared" si="32"/>
        <v>0</v>
      </c>
      <c r="D101" s="41">
        <f t="shared" si="32"/>
        <v>0</v>
      </c>
      <c r="E101" s="51"/>
      <c r="G101" s="4">
        <v>0</v>
      </c>
      <c r="H101" s="58">
        <f t="shared" si="24"/>
        <v>0</v>
      </c>
      <c r="I101" s="58">
        <f t="shared" si="25"/>
        <v>0</v>
      </c>
    </row>
    <row r="102" spans="1:9" ht="16.5" customHeight="1" x14ac:dyDescent="0.3">
      <c r="A102" s="12" t="s">
        <v>84</v>
      </c>
      <c r="B102" s="41"/>
      <c r="C102" s="30"/>
      <c r="D102" s="51"/>
      <c r="E102" s="51"/>
      <c r="H102" s="58">
        <f t="shared" si="24"/>
        <v>0</v>
      </c>
      <c r="I102" s="58">
        <f t="shared" si="25"/>
        <v>0</v>
      </c>
    </row>
    <row r="103" spans="1:9" x14ac:dyDescent="0.3">
      <c r="A103" s="12" t="s">
        <v>85</v>
      </c>
      <c r="B103" s="41"/>
      <c r="C103" s="30"/>
      <c r="D103" s="51"/>
      <c r="E103" s="51"/>
      <c r="H103" s="58">
        <f t="shared" si="24"/>
        <v>0</v>
      </c>
      <c r="I103" s="58">
        <f t="shared" si="25"/>
        <v>0</v>
      </c>
    </row>
    <row r="104" spans="1:9" s="10" customFormat="1" ht="16.5" customHeight="1" x14ac:dyDescent="0.3">
      <c r="A104" s="12" t="s">
        <v>86</v>
      </c>
      <c r="B104" s="41"/>
      <c r="C104" s="30"/>
      <c r="D104" s="52"/>
      <c r="E104" s="52"/>
      <c r="H104" s="58">
        <f t="shared" si="24"/>
        <v>0</v>
      </c>
      <c r="I104" s="58">
        <f t="shared" si="25"/>
        <v>0</v>
      </c>
    </row>
    <row r="105" spans="1:9" ht="16.5" customHeight="1" x14ac:dyDescent="0.3">
      <c r="A105" s="12" t="s">
        <v>87</v>
      </c>
      <c r="B105" s="41"/>
      <c r="C105" s="30"/>
      <c r="D105" s="51"/>
      <c r="E105" s="51"/>
      <c r="H105" s="58">
        <f t="shared" si="24"/>
        <v>0</v>
      </c>
      <c r="I105" s="58">
        <f t="shared" si="25"/>
        <v>0</v>
      </c>
    </row>
    <row r="106" spans="1:9" x14ac:dyDescent="0.3">
      <c r="A106" s="19" t="s">
        <v>88</v>
      </c>
      <c r="B106" s="41"/>
      <c r="C106" s="30"/>
      <c r="D106" s="51"/>
      <c r="E106" s="51"/>
      <c r="H106" s="58">
        <f t="shared" si="24"/>
        <v>0</v>
      </c>
      <c r="I106" s="58">
        <f t="shared" si="25"/>
        <v>0</v>
      </c>
    </row>
    <row r="107" spans="1:9" ht="30" x14ac:dyDescent="0.3">
      <c r="A107" s="12" t="s">
        <v>89</v>
      </c>
      <c r="B107" s="41"/>
      <c r="C107" s="30"/>
      <c r="D107" s="51"/>
      <c r="E107" s="51"/>
      <c r="H107" s="58">
        <f t="shared" si="24"/>
        <v>0</v>
      </c>
      <c r="I107" s="58">
        <f t="shared" si="25"/>
        <v>0</v>
      </c>
    </row>
    <row r="108" spans="1:9" ht="16.5" customHeight="1" x14ac:dyDescent="0.3">
      <c r="A108" s="20" t="s">
        <v>90</v>
      </c>
      <c r="B108" s="41"/>
      <c r="C108" s="30"/>
      <c r="D108" s="51"/>
      <c r="E108" s="51"/>
      <c r="H108" s="58">
        <f t="shared" si="24"/>
        <v>0</v>
      </c>
      <c r="I108" s="58">
        <f t="shared" si="25"/>
        <v>0</v>
      </c>
    </row>
    <row r="109" spans="1:9" x14ac:dyDescent="0.3">
      <c r="A109" s="20" t="s">
        <v>91</v>
      </c>
      <c r="B109" s="41"/>
      <c r="C109" s="48"/>
      <c r="D109" s="51"/>
      <c r="E109" s="51"/>
      <c r="H109" s="58">
        <f t="shared" si="24"/>
        <v>0</v>
      </c>
      <c r="I109" s="58">
        <f t="shared" si="25"/>
        <v>0</v>
      </c>
    </row>
    <row r="110" spans="1:9" ht="30" x14ac:dyDescent="0.3">
      <c r="A110" s="21" t="s">
        <v>92</v>
      </c>
      <c r="B110" s="41">
        <f>B111+B112+B114+B113</f>
        <v>0</v>
      </c>
      <c r="C110" s="41">
        <f t="shared" ref="C110:D110" si="33">C111+C112+C114+C113</f>
        <v>0</v>
      </c>
      <c r="D110" s="41">
        <f t="shared" si="33"/>
        <v>0</v>
      </c>
      <c r="E110" s="51"/>
      <c r="G110" s="4">
        <v>0</v>
      </c>
      <c r="H110" s="58">
        <f t="shared" si="24"/>
        <v>0</v>
      </c>
      <c r="I110" s="58">
        <f t="shared" si="25"/>
        <v>0</v>
      </c>
    </row>
    <row r="111" spans="1:9" x14ac:dyDescent="0.3">
      <c r="A111" s="20" t="s">
        <v>93</v>
      </c>
      <c r="B111" s="41"/>
      <c r="C111" s="30"/>
      <c r="D111" s="51"/>
      <c r="E111" s="51"/>
      <c r="H111" s="58">
        <f t="shared" si="24"/>
        <v>0</v>
      </c>
      <c r="I111" s="58">
        <f t="shared" si="25"/>
        <v>0</v>
      </c>
    </row>
    <row r="112" spans="1:9" x14ac:dyDescent="0.3">
      <c r="A112" s="20" t="s">
        <v>177</v>
      </c>
      <c r="B112" s="41"/>
      <c r="C112" s="30"/>
      <c r="D112" s="51"/>
      <c r="E112" s="51"/>
      <c r="H112" s="58">
        <f t="shared" si="24"/>
        <v>0</v>
      </c>
      <c r="I112" s="58">
        <f t="shared" si="25"/>
        <v>0</v>
      </c>
    </row>
    <row r="113" spans="1:9" ht="30" x14ac:dyDescent="0.3">
      <c r="A113" s="20" t="s">
        <v>178</v>
      </c>
      <c r="B113" s="41"/>
      <c r="C113" s="30"/>
      <c r="D113" s="51"/>
      <c r="E113" s="51"/>
      <c r="H113" s="58">
        <f t="shared" si="24"/>
        <v>0</v>
      </c>
      <c r="I113" s="58">
        <f t="shared" si="25"/>
        <v>0</v>
      </c>
    </row>
    <row r="114" spans="1:9" x14ac:dyDescent="0.3">
      <c r="A114" s="20" t="s">
        <v>94</v>
      </c>
      <c r="B114" s="41"/>
      <c r="C114" s="30"/>
      <c r="D114" s="51"/>
      <c r="E114" s="51"/>
      <c r="H114" s="58">
        <f t="shared" si="24"/>
        <v>0</v>
      </c>
      <c r="I114" s="58">
        <f t="shared" si="25"/>
        <v>0</v>
      </c>
    </row>
    <row r="115" spans="1:9" ht="36" customHeight="1" x14ac:dyDescent="0.3">
      <c r="A115" s="13" t="s">
        <v>75</v>
      </c>
      <c r="B115" s="41"/>
      <c r="C115" s="30"/>
      <c r="D115" s="51"/>
      <c r="E115" s="51"/>
      <c r="H115" s="58">
        <f t="shared" si="24"/>
        <v>0</v>
      </c>
      <c r="I115" s="58">
        <f t="shared" si="25"/>
        <v>0</v>
      </c>
    </row>
    <row r="116" spans="1:9" ht="30" x14ac:dyDescent="0.3">
      <c r="A116" s="11" t="s">
        <v>95</v>
      </c>
      <c r="B116" s="41">
        <f t="shared" ref="B116:D116" si="34">B117+B118+B119+B120+B121+B122+B123+B124+B125+B126</f>
        <v>0</v>
      </c>
      <c r="C116" s="41">
        <f t="shared" si="34"/>
        <v>0</v>
      </c>
      <c r="D116" s="41">
        <f t="shared" si="34"/>
        <v>0</v>
      </c>
      <c r="E116" s="51"/>
      <c r="G116" s="4">
        <v>0</v>
      </c>
      <c r="H116" s="58">
        <f t="shared" si="24"/>
        <v>0</v>
      </c>
      <c r="I116" s="58">
        <f t="shared" si="25"/>
        <v>0</v>
      </c>
    </row>
    <row r="117" spans="1:9" x14ac:dyDescent="0.3">
      <c r="A117" s="12" t="s">
        <v>87</v>
      </c>
      <c r="B117" s="41"/>
      <c r="C117" s="30"/>
      <c r="D117" s="51"/>
      <c r="E117" s="51"/>
      <c r="H117" s="58">
        <f t="shared" si="24"/>
        <v>0</v>
      </c>
      <c r="I117" s="58">
        <f t="shared" si="25"/>
        <v>0</v>
      </c>
    </row>
    <row r="118" spans="1:9" ht="16.5" customHeight="1" x14ac:dyDescent="0.3">
      <c r="A118" s="22" t="s">
        <v>96</v>
      </c>
      <c r="B118" s="41"/>
      <c r="C118" s="30"/>
      <c r="D118" s="51"/>
      <c r="E118" s="51"/>
      <c r="H118" s="58">
        <f t="shared" si="24"/>
        <v>0</v>
      </c>
      <c r="I118" s="58">
        <f t="shared" si="25"/>
        <v>0</v>
      </c>
    </row>
    <row r="119" spans="1:9" x14ac:dyDescent="0.3">
      <c r="A119" s="23" t="s">
        <v>97</v>
      </c>
      <c r="B119" s="41"/>
      <c r="C119" s="30"/>
      <c r="D119" s="51"/>
      <c r="E119" s="51"/>
      <c r="H119" s="58">
        <f t="shared" si="24"/>
        <v>0</v>
      </c>
      <c r="I119" s="58">
        <f t="shared" si="25"/>
        <v>0</v>
      </c>
    </row>
    <row r="120" spans="1:9" ht="16.5" customHeight="1" x14ac:dyDescent="0.3">
      <c r="A120" s="23" t="s">
        <v>98</v>
      </c>
      <c r="B120" s="41"/>
      <c r="C120" s="30"/>
      <c r="D120" s="51"/>
      <c r="E120" s="51"/>
      <c r="H120" s="58">
        <f t="shared" si="24"/>
        <v>0</v>
      </c>
      <c r="I120" s="58">
        <f t="shared" si="25"/>
        <v>0</v>
      </c>
    </row>
    <row r="121" spans="1:9" ht="16.5" customHeight="1" x14ac:dyDescent="0.3">
      <c r="A121" s="23" t="s">
        <v>99</v>
      </c>
      <c r="B121" s="41"/>
      <c r="C121" s="30"/>
      <c r="D121" s="51"/>
      <c r="E121" s="51"/>
      <c r="H121" s="58">
        <f t="shared" si="24"/>
        <v>0</v>
      </c>
      <c r="I121" s="58">
        <f t="shared" si="25"/>
        <v>0</v>
      </c>
    </row>
    <row r="122" spans="1:9" ht="16.5" customHeight="1" x14ac:dyDescent="0.3">
      <c r="A122" s="12" t="s">
        <v>84</v>
      </c>
      <c r="B122" s="41"/>
      <c r="C122" s="30"/>
      <c r="D122" s="51"/>
      <c r="E122" s="51"/>
      <c r="H122" s="58">
        <f t="shared" si="24"/>
        <v>0</v>
      </c>
      <c r="I122" s="58">
        <f t="shared" si="25"/>
        <v>0</v>
      </c>
    </row>
    <row r="123" spans="1:9" x14ac:dyDescent="0.3">
      <c r="A123" s="23" t="s">
        <v>100</v>
      </c>
      <c r="B123" s="41"/>
      <c r="C123" s="49"/>
      <c r="D123" s="51"/>
      <c r="E123" s="51"/>
      <c r="H123" s="58">
        <f t="shared" si="24"/>
        <v>0</v>
      </c>
      <c r="I123" s="58">
        <f t="shared" si="25"/>
        <v>0</v>
      </c>
    </row>
    <row r="124" spans="1:9" s="10" customFormat="1" x14ac:dyDescent="0.3">
      <c r="A124" s="24" t="s">
        <v>101</v>
      </c>
      <c r="B124" s="41"/>
      <c r="C124" s="49"/>
      <c r="D124" s="51"/>
      <c r="E124" s="51"/>
      <c r="H124" s="58">
        <f t="shared" si="24"/>
        <v>0</v>
      </c>
      <c r="I124" s="58">
        <f t="shared" si="25"/>
        <v>0</v>
      </c>
    </row>
    <row r="125" spans="1:9" s="10" customFormat="1" ht="30" x14ac:dyDescent="0.3">
      <c r="A125" s="24" t="s">
        <v>102</v>
      </c>
      <c r="B125" s="41"/>
      <c r="C125" s="49"/>
      <c r="D125" s="52"/>
      <c r="E125" s="52"/>
      <c r="H125" s="58">
        <f t="shared" si="24"/>
        <v>0</v>
      </c>
      <c r="I125" s="58">
        <f t="shared" si="25"/>
        <v>0</v>
      </c>
    </row>
    <row r="126" spans="1:9" s="10" customFormat="1" ht="30" x14ac:dyDescent="0.3">
      <c r="A126" s="25" t="s">
        <v>103</v>
      </c>
      <c r="B126" s="41">
        <f t="shared" ref="B126:D126" si="35">B127+B128+B129+B130</f>
        <v>0</v>
      </c>
      <c r="C126" s="41">
        <f t="shared" si="35"/>
        <v>0</v>
      </c>
      <c r="D126" s="41">
        <f t="shared" si="35"/>
        <v>0</v>
      </c>
      <c r="E126" s="52"/>
      <c r="G126" s="10">
        <v>0</v>
      </c>
      <c r="H126" s="58">
        <f t="shared" si="24"/>
        <v>0</v>
      </c>
      <c r="I126" s="58">
        <f t="shared" si="25"/>
        <v>0</v>
      </c>
    </row>
    <row r="127" spans="1:9" s="10" customFormat="1" x14ac:dyDescent="0.3">
      <c r="A127" s="26" t="s">
        <v>104</v>
      </c>
      <c r="B127" s="41"/>
      <c r="C127" s="49"/>
      <c r="D127" s="52"/>
      <c r="E127" s="52"/>
      <c r="H127" s="58">
        <f t="shared" si="24"/>
        <v>0</v>
      </c>
      <c r="I127" s="58">
        <f t="shared" si="25"/>
        <v>0</v>
      </c>
    </row>
    <row r="128" spans="1:9" s="10" customFormat="1" ht="30" x14ac:dyDescent="0.3">
      <c r="A128" s="26" t="s">
        <v>105</v>
      </c>
      <c r="B128" s="41"/>
      <c r="C128" s="49"/>
      <c r="D128" s="52"/>
      <c r="E128" s="52"/>
      <c r="H128" s="58">
        <f t="shared" si="24"/>
        <v>0</v>
      </c>
      <c r="I128" s="58">
        <f t="shared" si="25"/>
        <v>0</v>
      </c>
    </row>
    <row r="129" spans="1:9" s="10" customFormat="1" ht="30" x14ac:dyDescent="0.3">
      <c r="A129" s="26" t="s">
        <v>106</v>
      </c>
      <c r="B129" s="41"/>
      <c r="C129" s="49"/>
      <c r="D129" s="52"/>
      <c r="E129" s="52"/>
      <c r="H129" s="58">
        <f t="shared" si="24"/>
        <v>0</v>
      </c>
      <c r="I129" s="58">
        <f t="shared" si="25"/>
        <v>0</v>
      </c>
    </row>
    <row r="130" spans="1:9" s="10" customFormat="1" ht="30" x14ac:dyDescent="0.3">
      <c r="A130" s="26" t="s">
        <v>107</v>
      </c>
      <c r="B130" s="41"/>
      <c r="C130" s="49"/>
      <c r="D130" s="52"/>
      <c r="E130" s="52"/>
      <c r="H130" s="58">
        <f t="shared" si="24"/>
        <v>0</v>
      </c>
      <c r="I130" s="58">
        <f t="shared" si="25"/>
        <v>0</v>
      </c>
    </row>
    <row r="131" spans="1:9" s="10" customFormat="1" x14ac:dyDescent="0.3">
      <c r="A131" s="13" t="s">
        <v>75</v>
      </c>
      <c r="B131" s="41"/>
      <c r="C131" s="49"/>
      <c r="D131" s="52"/>
      <c r="E131" s="52"/>
      <c r="H131" s="58">
        <f t="shared" si="24"/>
        <v>0</v>
      </c>
      <c r="I131" s="58">
        <f t="shared" si="25"/>
        <v>0</v>
      </c>
    </row>
    <row r="132" spans="1:9" s="10" customFormat="1" ht="16.5" customHeight="1" x14ac:dyDescent="0.3">
      <c r="A132" s="13" t="s">
        <v>108</v>
      </c>
      <c r="B132" s="39"/>
      <c r="C132" s="30"/>
      <c r="D132" s="52"/>
      <c r="E132" s="52"/>
      <c r="H132" s="58">
        <f t="shared" si="24"/>
        <v>0</v>
      </c>
      <c r="I132" s="58">
        <f t="shared" si="25"/>
        <v>0</v>
      </c>
    </row>
    <row r="133" spans="1:9" s="10" customFormat="1" ht="16.5" customHeight="1" x14ac:dyDescent="0.3">
      <c r="A133" s="13" t="s">
        <v>75</v>
      </c>
      <c r="B133" s="39"/>
      <c r="C133" s="30"/>
      <c r="D133" s="52"/>
      <c r="E133" s="52"/>
      <c r="H133" s="58">
        <f t="shared" si="24"/>
        <v>0</v>
      </c>
      <c r="I133" s="58">
        <f t="shared" si="25"/>
        <v>0</v>
      </c>
    </row>
    <row r="134" spans="1:9" s="10" customFormat="1" ht="16.5" customHeight="1" x14ac:dyDescent="0.3">
      <c r="A134" s="13" t="s">
        <v>109</v>
      </c>
      <c r="B134" s="41"/>
      <c r="C134" s="46"/>
      <c r="D134" s="52"/>
      <c r="E134" s="52"/>
      <c r="H134" s="58">
        <f t="shared" si="24"/>
        <v>0</v>
      </c>
      <c r="I134" s="58">
        <f t="shared" si="25"/>
        <v>0</v>
      </c>
    </row>
    <row r="135" spans="1:9" ht="16.5" customHeight="1" x14ac:dyDescent="0.3">
      <c r="A135" s="13" t="s">
        <v>75</v>
      </c>
      <c r="B135" s="41"/>
      <c r="C135" s="46"/>
      <c r="D135" s="52"/>
      <c r="E135" s="52"/>
      <c r="H135" s="58">
        <f t="shared" si="24"/>
        <v>0</v>
      </c>
      <c r="I135" s="58">
        <f t="shared" si="25"/>
        <v>0</v>
      </c>
    </row>
    <row r="136" spans="1:9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6345527</v>
      </c>
      <c r="D136" s="40">
        <f>+D137+D146+D151+D155+D162</f>
        <v>523291</v>
      </c>
      <c r="E136" s="51"/>
      <c r="G136" s="4">
        <v>4353784</v>
      </c>
      <c r="H136" s="58">
        <f t="shared" ref="H136:H199" si="36">C136-G136</f>
        <v>1991743</v>
      </c>
      <c r="I136" s="58">
        <f t="shared" ref="I136:I199" si="37">D136-H136</f>
        <v>-1468452</v>
      </c>
    </row>
    <row r="137" spans="1:9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8">+C138+C141+C142+C143+C144</f>
        <v>2950095</v>
      </c>
      <c r="D137" s="39">
        <f t="shared" si="38"/>
        <v>81765</v>
      </c>
      <c r="E137" s="51"/>
      <c r="G137" s="10">
        <v>2649610</v>
      </c>
      <c r="H137" s="58">
        <f t="shared" si="36"/>
        <v>300485</v>
      </c>
      <c r="I137" s="58">
        <f t="shared" si="37"/>
        <v>-218720</v>
      </c>
    </row>
    <row r="138" spans="1:9" s="10" customFormat="1" ht="16.5" customHeight="1" x14ac:dyDescent="0.3">
      <c r="A138" s="27" t="s">
        <v>112</v>
      </c>
      <c r="B138" s="41"/>
      <c r="C138" s="30"/>
      <c r="D138" s="52"/>
      <c r="E138" s="52"/>
      <c r="H138" s="58">
        <f t="shared" si="36"/>
        <v>0</v>
      </c>
      <c r="I138" s="58">
        <f t="shared" si="37"/>
        <v>0</v>
      </c>
    </row>
    <row r="139" spans="1:9" s="10" customFormat="1" ht="16.5" customHeight="1" x14ac:dyDescent="0.3">
      <c r="A139" s="37" t="s">
        <v>113</v>
      </c>
      <c r="B139" s="41"/>
      <c r="C139" s="30"/>
      <c r="D139" s="52"/>
      <c r="E139" s="52"/>
      <c r="H139" s="58">
        <f t="shared" si="36"/>
        <v>0</v>
      </c>
      <c r="I139" s="58">
        <f t="shared" si="37"/>
        <v>0</v>
      </c>
    </row>
    <row r="140" spans="1:9" s="10" customFormat="1" ht="16.5" customHeight="1" x14ac:dyDescent="0.3">
      <c r="A140" s="37" t="s">
        <v>114</v>
      </c>
      <c r="B140" s="41"/>
      <c r="C140" s="30"/>
      <c r="D140" s="52"/>
      <c r="E140" s="52"/>
      <c r="H140" s="58">
        <f t="shared" si="36"/>
        <v>0</v>
      </c>
      <c r="I140" s="58">
        <f t="shared" si="37"/>
        <v>0</v>
      </c>
    </row>
    <row r="141" spans="1:9" s="10" customFormat="1" ht="16.5" customHeight="1" x14ac:dyDescent="0.3">
      <c r="A141" s="27" t="s">
        <v>115</v>
      </c>
      <c r="B141" s="41"/>
      <c r="C141" s="12"/>
      <c r="D141" s="52"/>
      <c r="E141" s="52"/>
      <c r="H141" s="58">
        <f t="shared" si="36"/>
        <v>0</v>
      </c>
      <c r="I141" s="58">
        <f t="shared" si="37"/>
        <v>0</v>
      </c>
    </row>
    <row r="142" spans="1:9" s="10" customFormat="1" ht="30" x14ac:dyDescent="0.3">
      <c r="A142" s="27" t="s">
        <v>179</v>
      </c>
      <c r="B142" s="41"/>
      <c r="C142" s="12">
        <f>518595+1127805+251580+100695+20265+8295+25565</f>
        <v>2052800</v>
      </c>
      <c r="D142" s="52">
        <v>25565</v>
      </c>
      <c r="E142" s="52"/>
      <c r="G142" s="10">
        <v>1998675</v>
      </c>
      <c r="H142" s="58">
        <f t="shared" si="36"/>
        <v>54125</v>
      </c>
      <c r="I142" s="58">
        <f t="shared" si="37"/>
        <v>-28560</v>
      </c>
    </row>
    <row r="143" spans="1:9" s="10" customFormat="1" ht="45" x14ac:dyDescent="0.3">
      <c r="A143" s="27" t="s">
        <v>180</v>
      </c>
      <c r="B143" s="41"/>
      <c r="C143" s="12">
        <f>280995+25960+13180+20160</f>
        <v>340295</v>
      </c>
      <c r="D143" s="52"/>
      <c r="E143" s="52"/>
      <c r="G143" s="10">
        <v>320135</v>
      </c>
      <c r="H143" s="58">
        <f t="shared" si="36"/>
        <v>20160</v>
      </c>
      <c r="I143" s="58">
        <f t="shared" si="37"/>
        <v>-20160</v>
      </c>
    </row>
    <row r="144" spans="1:9" s="10" customFormat="1" ht="45" x14ac:dyDescent="0.3">
      <c r="A144" s="27" t="s">
        <v>184</v>
      </c>
      <c r="B144" s="41"/>
      <c r="C144" s="12">
        <f>25600+63700+241500+150400+6100+13500+56200</f>
        <v>557000</v>
      </c>
      <c r="D144" s="12">
        <v>56200</v>
      </c>
      <c r="E144" s="52"/>
      <c r="G144" s="10">
        <v>330800</v>
      </c>
      <c r="H144" s="58">
        <f t="shared" si="36"/>
        <v>226200</v>
      </c>
      <c r="I144" s="58">
        <f t="shared" si="37"/>
        <v>-170000</v>
      </c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  <c r="H145" s="58">
        <f t="shared" si="36"/>
        <v>0</v>
      </c>
      <c r="I145" s="58">
        <f t="shared" si="37"/>
        <v>0</v>
      </c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9">C147+C148+C149</f>
        <v>0</v>
      </c>
      <c r="D146" s="41">
        <f t="shared" si="39"/>
        <v>0</v>
      </c>
      <c r="E146" s="52"/>
      <c r="G146" s="10">
        <v>0</v>
      </c>
      <c r="H146" s="58">
        <f t="shared" si="36"/>
        <v>0</v>
      </c>
      <c r="I146" s="58">
        <f t="shared" si="37"/>
        <v>0</v>
      </c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  <c r="H147" s="58">
        <f t="shared" si="36"/>
        <v>0</v>
      </c>
      <c r="I147" s="58">
        <f t="shared" si="37"/>
        <v>0</v>
      </c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  <c r="H148" s="58">
        <f t="shared" si="36"/>
        <v>0</v>
      </c>
      <c r="I148" s="58">
        <f t="shared" si="37"/>
        <v>0</v>
      </c>
    </row>
    <row r="149" spans="1:16383" s="10" customFormat="1" ht="75" x14ac:dyDescent="0.3">
      <c r="A149" s="57" t="s">
        <v>182</v>
      </c>
      <c r="B149" s="41"/>
      <c r="C149" s="41"/>
      <c r="D149" s="52"/>
      <c r="E149" s="52"/>
      <c r="H149" s="58">
        <f t="shared" si="36"/>
        <v>0</v>
      </c>
      <c r="I149" s="58">
        <f t="shared" si="37"/>
        <v>0</v>
      </c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58">
        <f t="shared" si="36"/>
        <v>0</v>
      </c>
      <c r="I150" s="58">
        <f t="shared" si="37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40">+B152+B153</f>
        <v>0</v>
      </c>
      <c r="C151" s="41">
        <f t="shared" si="40"/>
        <v>0</v>
      </c>
      <c r="D151" s="41">
        <f t="shared" si="40"/>
        <v>0</v>
      </c>
      <c r="E151" s="52"/>
      <c r="F151" s="10"/>
      <c r="G151" s="10">
        <v>0</v>
      </c>
      <c r="H151" s="58">
        <f t="shared" si="36"/>
        <v>0</v>
      </c>
      <c r="I151" s="58">
        <f t="shared" si="37"/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  <c r="H152" s="58">
        <f t="shared" si="36"/>
        <v>0</v>
      </c>
      <c r="I152" s="58">
        <f t="shared" si="37"/>
        <v>0</v>
      </c>
    </row>
    <row r="153" spans="1:16383" ht="30" x14ac:dyDescent="0.3">
      <c r="A153" s="27" t="s">
        <v>118</v>
      </c>
      <c r="B153" s="41"/>
      <c r="C153" s="30"/>
      <c r="D153" s="52"/>
      <c r="E153" s="52"/>
      <c r="H153" s="58">
        <f t="shared" si="36"/>
        <v>0</v>
      </c>
      <c r="I153" s="58">
        <f t="shared" si="37"/>
        <v>0</v>
      </c>
    </row>
    <row r="154" spans="1:16383" x14ac:dyDescent="0.3">
      <c r="A154" s="13" t="s">
        <v>75</v>
      </c>
      <c r="B154" s="41"/>
      <c r="C154" s="30"/>
      <c r="D154" s="51"/>
      <c r="E154" s="51"/>
      <c r="H154" s="58">
        <f t="shared" si="36"/>
        <v>0</v>
      </c>
      <c r="I154" s="58">
        <f t="shared" si="37"/>
        <v>0</v>
      </c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41">+C156+C157+C158+C159+C160</f>
        <v>3395432</v>
      </c>
      <c r="D155" s="39">
        <f t="shared" si="41"/>
        <v>441526</v>
      </c>
      <c r="E155" s="51"/>
      <c r="F155" s="4"/>
      <c r="G155" s="4">
        <v>1704174</v>
      </c>
      <c r="H155" s="58">
        <f t="shared" si="36"/>
        <v>1691258</v>
      </c>
      <c r="I155" s="58">
        <f t="shared" si="37"/>
        <v>-1249732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337923+843830+522421+338958+465420+445354+441526</f>
        <v>3395432</v>
      </c>
      <c r="D156" s="51">
        <v>441526</v>
      </c>
      <c r="E156" s="51"/>
      <c r="G156" s="4">
        <v>1704174</v>
      </c>
      <c r="H156" s="58">
        <f t="shared" si="36"/>
        <v>1691258</v>
      </c>
      <c r="I156" s="58">
        <f t="shared" si="37"/>
        <v>-1249732</v>
      </c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58">
        <f t="shared" si="36"/>
        <v>0</v>
      </c>
      <c r="I157" s="58">
        <f t="shared" si="37"/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  <c r="H158" s="58">
        <f t="shared" si="36"/>
        <v>0</v>
      </c>
      <c r="I158" s="58">
        <f t="shared" si="37"/>
        <v>0</v>
      </c>
    </row>
    <row r="159" spans="1:16383" ht="30" x14ac:dyDescent="0.3">
      <c r="A159" s="12" t="s">
        <v>123</v>
      </c>
      <c r="B159" s="41"/>
      <c r="C159" s="30"/>
      <c r="D159" s="52"/>
      <c r="E159" s="52"/>
      <c r="H159" s="58">
        <f t="shared" si="36"/>
        <v>0</v>
      </c>
      <c r="I159" s="58">
        <f t="shared" si="37"/>
        <v>0</v>
      </c>
    </row>
    <row r="160" spans="1:16383" ht="30" x14ac:dyDescent="0.3">
      <c r="A160" s="12" t="s">
        <v>181</v>
      </c>
      <c r="B160" s="41"/>
      <c r="C160" s="30"/>
      <c r="D160" s="52"/>
      <c r="E160" s="52"/>
      <c r="H160" s="58">
        <f t="shared" si="36"/>
        <v>0</v>
      </c>
      <c r="I160" s="58">
        <f t="shared" si="37"/>
        <v>0</v>
      </c>
    </row>
    <row r="161" spans="1:9" ht="16.5" customHeight="1" x14ac:dyDescent="0.3">
      <c r="A161" s="13" t="s">
        <v>75</v>
      </c>
      <c r="B161" s="41"/>
      <c r="C161" s="30"/>
      <c r="D161" s="51"/>
      <c r="E161" s="51"/>
      <c r="H161" s="58">
        <f t="shared" si="36"/>
        <v>0</v>
      </c>
      <c r="I161" s="58">
        <f t="shared" si="37"/>
        <v>0</v>
      </c>
    </row>
    <row r="162" spans="1:9" ht="16.5" customHeight="1" x14ac:dyDescent="0.3">
      <c r="A162" s="29" t="s">
        <v>124</v>
      </c>
      <c r="B162" s="41">
        <f>+B163+B164+B165</f>
        <v>0</v>
      </c>
      <c r="C162" s="41">
        <f t="shared" ref="C162:D162" si="42">+C163+C164+C165</f>
        <v>0</v>
      </c>
      <c r="D162" s="41">
        <f t="shared" si="42"/>
        <v>0</v>
      </c>
      <c r="E162" s="51"/>
      <c r="G162" s="4">
        <v>0</v>
      </c>
      <c r="H162" s="58">
        <f t="shared" si="36"/>
        <v>0</v>
      </c>
      <c r="I162" s="58">
        <f t="shared" si="37"/>
        <v>0</v>
      </c>
    </row>
    <row r="163" spans="1:9" ht="16.5" customHeight="1" x14ac:dyDescent="0.3">
      <c r="A163" s="27" t="s">
        <v>112</v>
      </c>
      <c r="B163" s="41"/>
      <c r="C163" s="30"/>
      <c r="D163" s="51"/>
      <c r="E163" s="51"/>
      <c r="H163" s="58">
        <f t="shared" si="36"/>
        <v>0</v>
      </c>
      <c r="I163" s="58">
        <f t="shared" si="37"/>
        <v>0</v>
      </c>
    </row>
    <row r="164" spans="1:9" ht="16.5" customHeight="1" x14ac:dyDescent="0.3">
      <c r="A164" s="27" t="s">
        <v>118</v>
      </c>
      <c r="B164" s="41"/>
      <c r="C164" s="30"/>
      <c r="D164" s="51"/>
      <c r="E164" s="51"/>
      <c r="H164" s="58">
        <f t="shared" si="36"/>
        <v>0</v>
      </c>
      <c r="I164" s="58">
        <f t="shared" si="37"/>
        <v>0</v>
      </c>
    </row>
    <row r="165" spans="1:9" ht="30" x14ac:dyDescent="0.3">
      <c r="A165" s="27" t="s">
        <v>181</v>
      </c>
      <c r="B165" s="41"/>
      <c r="C165" s="30"/>
      <c r="D165" s="51"/>
      <c r="E165" s="51"/>
      <c r="H165" s="58">
        <f t="shared" si="36"/>
        <v>0</v>
      </c>
      <c r="I165" s="58">
        <f t="shared" si="37"/>
        <v>0</v>
      </c>
    </row>
    <row r="166" spans="1:9" x14ac:dyDescent="0.3">
      <c r="A166" s="13" t="s">
        <v>75</v>
      </c>
      <c r="B166" s="41"/>
      <c r="C166" s="30"/>
      <c r="D166" s="51"/>
      <c r="E166" s="51"/>
      <c r="H166" s="58">
        <f t="shared" si="36"/>
        <v>0</v>
      </c>
      <c r="I166" s="58">
        <f t="shared" si="37"/>
        <v>0</v>
      </c>
    </row>
    <row r="167" spans="1:9" x14ac:dyDescent="0.3">
      <c r="A167" s="13" t="s">
        <v>125</v>
      </c>
      <c r="B167" s="41"/>
      <c r="C167" s="48"/>
      <c r="D167" s="51"/>
      <c r="E167" s="51"/>
      <c r="H167" s="58">
        <f t="shared" si="36"/>
        <v>0</v>
      </c>
      <c r="I167" s="58">
        <f t="shared" si="37"/>
        <v>0</v>
      </c>
    </row>
    <row r="168" spans="1:9" x14ac:dyDescent="0.3">
      <c r="A168" s="13" t="s">
        <v>75</v>
      </c>
      <c r="B168" s="41"/>
      <c r="C168" s="48"/>
      <c r="D168" s="51"/>
      <c r="E168" s="51"/>
      <c r="H168" s="58">
        <f t="shared" si="36"/>
        <v>0</v>
      </c>
      <c r="I168" s="58">
        <f t="shared" si="37"/>
        <v>0</v>
      </c>
    </row>
    <row r="169" spans="1:9" x14ac:dyDescent="0.3">
      <c r="A169" s="11" t="s">
        <v>126</v>
      </c>
      <c r="B169" s="40">
        <f>+B170+B179</f>
        <v>0</v>
      </c>
      <c r="C169" s="40">
        <f>+C170+C179</f>
        <v>89318494</v>
      </c>
      <c r="D169" s="40">
        <f>+D170+D179</f>
        <v>8328562</v>
      </c>
      <c r="E169" s="51"/>
      <c r="G169" s="4">
        <v>57841183</v>
      </c>
      <c r="H169" s="58">
        <f t="shared" si="36"/>
        <v>31477311</v>
      </c>
      <c r="I169" s="58">
        <f t="shared" si="37"/>
        <v>-23148749</v>
      </c>
    </row>
    <row r="170" spans="1:9" x14ac:dyDescent="0.3">
      <c r="A170" s="11" t="s">
        <v>127</v>
      </c>
      <c r="B170" s="41">
        <f>B171+B176+B175+B177+B174</f>
        <v>0</v>
      </c>
      <c r="C170" s="41">
        <f t="shared" ref="C170:D170" si="43">C171+C176+C175+C177+C174</f>
        <v>89318494</v>
      </c>
      <c r="D170" s="41">
        <f t="shared" si="43"/>
        <v>8328562</v>
      </c>
      <c r="E170" s="51"/>
      <c r="G170" s="4">
        <v>57841183</v>
      </c>
      <c r="H170" s="58">
        <f t="shared" si="36"/>
        <v>31477311</v>
      </c>
      <c r="I170" s="58">
        <f t="shared" si="37"/>
        <v>-23148749</v>
      </c>
    </row>
    <row r="171" spans="1:9" x14ac:dyDescent="0.3">
      <c r="A171" s="12" t="s">
        <v>174</v>
      </c>
      <c r="B171" s="41">
        <f>B172+B173</f>
        <v>0</v>
      </c>
      <c r="C171" s="41">
        <f t="shared" ref="C171:D171" si="44">C172+C173</f>
        <v>88330479</v>
      </c>
      <c r="D171" s="41">
        <f t="shared" si="44"/>
        <v>8328562</v>
      </c>
      <c r="E171" s="51" t="s">
        <v>188</v>
      </c>
      <c r="G171" s="4">
        <v>57051233</v>
      </c>
      <c r="H171" s="58">
        <f t="shared" si="36"/>
        <v>31279246</v>
      </c>
      <c r="I171" s="58">
        <f t="shared" si="37"/>
        <v>-22950684</v>
      </c>
    </row>
    <row r="172" spans="1:9" ht="16.5" customHeight="1" x14ac:dyDescent="0.3">
      <c r="A172" s="56" t="s">
        <v>175</v>
      </c>
      <c r="B172" s="41"/>
      <c r="C172" s="30">
        <f>23300309+13079263+5150943+15520718+5919853+8573457+8457374+8328562</f>
        <v>88330479</v>
      </c>
      <c r="D172" s="51">
        <v>8328562</v>
      </c>
      <c r="E172" s="51"/>
      <c r="G172" s="4">
        <v>57051233</v>
      </c>
      <c r="H172" s="58">
        <f t="shared" si="36"/>
        <v>31279246</v>
      </c>
      <c r="I172" s="58">
        <f t="shared" si="37"/>
        <v>-22950684</v>
      </c>
    </row>
    <row r="173" spans="1:9" ht="16.5" customHeight="1" x14ac:dyDescent="0.3">
      <c r="A173" s="56" t="s">
        <v>176</v>
      </c>
      <c r="B173" s="41"/>
      <c r="C173" s="30"/>
      <c r="D173" s="51"/>
      <c r="E173" s="51"/>
      <c r="H173" s="58">
        <f t="shared" si="36"/>
        <v>0</v>
      </c>
      <c r="I173" s="58">
        <f t="shared" si="37"/>
        <v>0</v>
      </c>
    </row>
    <row r="174" spans="1:9" ht="30" x14ac:dyDescent="0.3">
      <c r="A174" s="56" t="s">
        <v>181</v>
      </c>
      <c r="B174" s="41"/>
      <c r="C174" s="30">
        <f>193435+256565+253255+86695+102650+95415</f>
        <v>988015</v>
      </c>
      <c r="D174" s="51"/>
      <c r="E174" s="51"/>
      <c r="G174" s="4">
        <v>789950</v>
      </c>
      <c r="H174" s="58">
        <f t="shared" si="36"/>
        <v>198065</v>
      </c>
      <c r="I174" s="58">
        <f t="shared" si="37"/>
        <v>-198065</v>
      </c>
    </row>
    <row r="175" spans="1:9" ht="45" x14ac:dyDescent="0.3">
      <c r="A175" s="12" t="s">
        <v>128</v>
      </c>
      <c r="B175" s="41"/>
      <c r="C175" s="30"/>
      <c r="D175" s="51"/>
      <c r="E175" s="51"/>
      <c r="H175" s="58">
        <f t="shared" si="36"/>
        <v>0</v>
      </c>
      <c r="I175" s="58">
        <f t="shared" si="37"/>
        <v>0</v>
      </c>
    </row>
    <row r="176" spans="1:9" ht="30" x14ac:dyDescent="0.3">
      <c r="A176" s="12" t="s">
        <v>129</v>
      </c>
      <c r="B176" s="41"/>
      <c r="C176" s="48"/>
      <c r="D176" s="51"/>
      <c r="E176" s="51"/>
      <c r="H176" s="58">
        <f t="shared" si="36"/>
        <v>0</v>
      </c>
      <c r="I176" s="58">
        <f t="shared" si="37"/>
        <v>0</v>
      </c>
    </row>
    <row r="177" spans="1:9" ht="16.5" customHeight="1" x14ac:dyDescent="0.3">
      <c r="A177" s="31" t="s">
        <v>130</v>
      </c>
      <c r="B177" s="41"/>
      <c r="C177" s="30"/>
      <c r="D177" s="51"/>
      <c r="E177" s="51"/>
      <c r="H177" s="58">
        <f t="shared" si="36"/>
        <v>0</v>
      </c>
      <c r="I177" s="58">
        <f t="shared" si="37"/>
        <v>0</v>
      </c>
    </row>
    <row r="178" spans="1:9" ht="16.5" customHeight="1" x14ac:dyDescent="0.3">
      <c r="A178" s="13" t="s">
        <v>75</v>
      </c>
      <c r="B178" s="41"/>
      <c r="C178" s="30"/>
      <c r="D178" s="51"/>
      <c r="E178" s="51"/>
      <c r="H178" s="58">
        <f t="shared" si="36"/>
        <v>0</v>
      </c>
      <c r="I178" s="58">
        <f t="shared" si="37"/>
        <v>0</v>
      </c>
    </row>
    <row r="179" spans="1:9" ht="16.5" customHeight="1" x14ac:dyDescent="0.3">
      <c r="A179" s="11" t="s">
        <v>131</v>
      </c>
      <c r="B179" s="41">
        <f t="shared" ref="B179:D179" si="45">B180+B181</f>
        <v>0</v>
      </c>
      <c r="C179" s="41">
        <f t="shared" si="45"/>
        <v>0</v>
      </c>
      <c r="D179" s="41">
        <f t="shared" si="45"/>
        <v>0</v>
      </c>
      <c r="E179" s="51"/>
      <c r="G179" s="4">
        <v>0</v>
      </c>
      <c r="H179" s="58">
        <f t="shared" si="36"/>
        <v>0</v>
      </c>
      <c r="I179" s="58">
        <f t="shared" si="37"/>
        <v>0</v>
      </c>
    </row>
    <row r="180" spans="1:9" x14ac:dyDescent="0.3">
      <c r="A180" s="12" t="s">
        <v>79</v>
      </c>
      <c r="B180" s="41"/>
      <c r="C180" s="30"/>
      <c r="D180" s="51"/>
      <c r="E180" s="51"/>
      <c r="H180" s="58">
        <f t="shared" si="36"/>
        <v>0</v>
      </c>
      <c r="I180" s="58">
        <f t="shared" si="37"/>
        <v>0</v>
      </c>
    </row>
    <row r="181" spans="1:9" x14ac:dyDescent="0.3">
      <c r="A181" s="32" t="s">
        <v>132</v>
      </c>
      <c r="B181" s="41"/>
      <c r="C181" s="30"/>
      <c r="D181" s="51"/>
      <c r="E181" s="51"/>
      <c r="H181" s="58">
        <f t="shared" si="36"/>
        <v>0</v>
      </c>
      <c r="I181" s="58">
        <f t="shared" si="37"/>
        <v>0</v>
      </c>
    </row>
    <row r="182" spans="1:9" x14ac:dyDescent="0.3">
      <c r="A182" s="13" t="s">
        <v>75</v>
      </c>
      <c r="B182" s="41"/>
      <c r="C182" s="30"/>
      <c r="D182" s="51"/>
      <c r="E182" s="51"/>
      <c r="H182" s="58">
        <f t="shared" si="36"/>
        <v>0</v>
      </c>
      <c r="I182" s="58">
        <f t="shared" si="37"/>
        <v>0</v>
      </c>
    </row>
    <row r="183" spans="1:9" x14ac:dyDescent="0.3">
      <c r="A183" s="13" t="s">
        <v>133</v>
      </c>
      <c r="B183" s="41"/>
      <c r="C183" s="30"/>
      <c r="D183" s="51"/>
      <c r="E183" s="51"/>
      <c r="H183" s="58">
        <f t="shared" si="36"/>
        <v>0</v>
      </c>
      <c r="I183" s="58">
        <f t="shared" si="37"/>
        <v>0</v>
      </c>
    </row>
    <row r="184" spans="1:9" x14ac:dyDescent="0.3">
      <c r="A184" s="13" t="s">
        <v>75</v>
      </c>
      <c r="B184" s="41"/>
      <c r="C184" s="30"/>
      <c r="D184" s="51"/>
      <c r="E184" s="51"/>
      <c r="H184" s="58">
        <f t="shared" si="36"/>
        <v>0</v>
      </c>
      <c r="I184" s="58">
        <f t="shared" si="37"/>
        <v>0</v>
      </c>
    </row>
    <row r="185" spans="1:9" x14ac:dyDescent="0.3">
      <c r="A185" s="13" t="s">
        <v>134</v>
      </c>
      <c r="B185" s="41"/>
      <c r="C185" s="30"/>
      <c r="D185" s="51"/>
      <c r="E185" s="51"/>
      <c r="H185" s="58">
        <f t="shared" si="36"/>
        <v>0</v>
      </c>
      <c r="I185" s="58">
        <f t="shared" si="37"/>
        <v>0</v>
      </c>
    </row>
    <row r="186" spans="1:9" x14ac:dyDescent="0.3">
      <c r="A186" s="13" t="s">
        <v>75</v>
      </c>
      <c r="B186" s="41"/>
      <c r="C186" s="30"/>
      <c r="D186" s="51"/>
      <c r="E186" s="51"/>
      <c r="H186" s="58">
        <f t="shared" si="36"/>
        <v>0</v>
      </c>
      <c r="I186" s="58">
        <f t="shared" si="37"/>
        <v>0</v>
      </c>
    </row>
    <row r="187" spans="1:9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  <c r="G187" s="4">
        <v>0</v>
      </c>
      <c r="H187" s="58">
        <f t="shared" si="36"/>
        <v>0</v>
      </c>
      <c r="I187" s="58">
        <f t="shared" si="37"/>
        <v>0</v>
      </c>
    </row>
    <row r="188" spans="1:9" ht="30" x14ac:dyDescent="0.3">
      <c r="A188" s="11" t="s">
        <v>8</v>
      </c>
      <c r="B188" s="41">
        <f t="shared" ref="B188:D188" si="46">B189</f>
        <v>0</v>
      </c>
      <c r="C188" s="41">
        <f t="shared" si="46"/>
        <v>31500772</v>
      </c>
      <c r="D188" s="41">
        <f t="shared" si="46"/>
        <v>3185530</v>
      </c>
      <c r="E188" s="51"/>
      <c r="G188" s="4">
        <v>21355892</v>
      </c>
      <c r="H188" s="58">
        <f t="shared" si="36"/>
        <v>10144880</v>
      </c>
      <c r="I188" s="58">
        <f t="shared" si="37"/>
        <v>-6959350</v>
      </c>
    </row>
    <row r="189" spans="1:9" x14ac:dyDescent="0.3">
      <c r="A189" s="11" t="s">
        <v>136</v>
      </c>
      <c r="B189" s="41">
        <f t="shared" ref="B189:D189" si="47">B190+B200</f>
        <v>0</v>
      </c>
      <c r="C189" s="41">
        <f t="shared" si="47"/>
        <v>31500772</v>
      </c>
      <c r="D189" s="41">
        <f t="shared" si="47"/>
        <v>3185530</v>
      </c>
      <c r="E189" s="51"/>
      <c r="G189" s="4">
        <v>21355892</v>
      </c>
      <c r="H189" s="58">
        <f t="shared" si="36"/>
        <v>10144880</v>
      </c>
      <c r="I189" s="58">
        <f t="shared" si="37"/>
        <v>-6959350</v>
      </c>
    </row>
    <row r="190" spans="1:9" ht="30" x14ac:dyDescent="0.3">
      <c r="A190" s="11" t="s">
        <v>137</v>
      </c>
      <c r="B190" s="41">
        <f>B191+B194+B192+B193+B198+B199</f>
        <v>0</v>
      </c>
      <c r="C190" s="41">
        <f t="shared" ref="C190:D190" si="48">C191+C194+C192+C193+C198+C199</f>
        <v>31500772</v>
      </c>
      <c r="D190" s="41">
        <f t="shared" si="48"/>
        <v>3185530</v>
      </c>
      <c r="E190" s="51"/>
      <c r="G190" s="4">
        <v>21355892</v>
      </c>
      <c r="H190" s="58">
        <f t="shared" si="36"/>
        <v>10144880</v>
      </c>
      <c r="I190" s="58">
        <f t="shared" si="37"/>
        <v>-6959350</v>
      </c>
    </row>
    <row r="191" spans="1:9" ht="30" x14ac:dyDescent="0.3">
      <c r="A191" s="13" t="s">
        <v>161</v>
      </c>
      <c r="B191" s="41"/>
      <c r="C191" s="41">
        <f>6532160+3767348+2661487+2432700+862955+1017527+1511770+1956629</f>
        <v>20742576</v>
      </c>
      <c r="D191" s="51">
        <v>1956629</v>
      </c>
      <c r="E191" s="51" t="s">
        <v>189</v>
      </c>
      <c r="G191" s="4">
        <v>15393695</v>
      </c>
      <c r="H191" s="58">
        <f t="shared" si="36"/>
        <v>5348881</v>
      </c>
      <c r="I191" s="58">
        <f t="shared" si="37"/>
        <v>-3392252</v>
      </c>
    </row>
    <row r="192" spans="1:9" ht="30" x14ac:dyDescent="0.3">
      <c r="A192" s="13" t="s">
        <v>162</v>
      </c>
      <c r="B192" s="41"/>
      <c r="C192" s="41">
        <f>1040759+171034+170178+166370</f>
        <v>1548341</v>
      </c>
      <c r="D192" s="51">
        <v>166370</v>
      </c>
      <c r="E192" s="51"/>
      <c r="G192" s="4">
        <v>875444</v>
      </c>
      <c r="H192" s="58">
        <f t="shared" si="36"/>
        <v>672897</v>
      </c>
      <c r="I192" s="58">
        <f t="shared" si="37"/>
        <v>-506527</v>
      </c>
    </row>
    <row r="193" spans="1:9" ht="30" x14ac:dyDescent="0.3">
      <c r="A193" s="13" t="s">
        <v>163</v>
      </c>
      <c r="B193" s="41"/>
      <c r="C193" s="41">
        <f>271363+49677+51274+56976</f>
        <v>429290</v>
      </c>
      <c r="D193" s="51">
        <v>56976</v>
      </c>
      <c r="E193" s="51"/>
      <c r="G193" s="4">
        <v>220092</v>
      </c>
      <c r="H193" s="58">
        <f t="shared" si="36"/>
        <v>209198</v>
      </c>
      <c r="I193" s="58">
        <f t="shared" si="37"/>
        <v>-152222</v>
      </c>
    </row>
    <row r="194" spans="1:9" ht="30" x14ac:dyDescent="0.3">
      <c r="A194" s="13" t="s">
        <v>164</v>
      </c>
      <c r="B194" s="41">
        <f>B195+B196+B197</f>
        <v>0</v>
      </c>
      <c r="C194" s="41">
        <f t="shared" ref="C194:D194" si="49">C195+C196+C197</f>
        <v>8659453</v>
      </c>
      <c r="D194" s="41">
        <f t="shared" si="49"/>
        <v>1005555</v>
      </c>
      <c r="E194" s="51"/>
      <c r="G194" s="4">
        <v>4745549</v>
      </c>
      <c r="H194" s="58">
        <f t="shared" si="36"/>
        <v>3913904</v>
      </c>
      <c r="I194" s="58">
        <f t="shared" si="37"/>
        <v>-2908349</v>
      </c>
    </row>
    <row r="195" spans="1:9" ht="75" x14ac:dyDescent="0.3">
      <c r="A195" s="13" t="s">
        <v>138</v>
      </c>
      <c r="B195" s="41"/>
      <c r="C195" s="41"/>
      <c r="D195" s="51"/>
      <c r="E195" s="51"/>
      <c r="H195" s="58">
        <f t="shared" si="36"/>
        <v>0</v>
      </c>
      <c r="I195" s="58">
        <f t="shared" si="37"/>
        <v>0</v>
      </c>
    </row>
    <row r="196" spans="1:9" ht="75" x14ac:dyDescent="0.3">
      <c r="A196" s="13" t="s">
        <v>165</v>
      </c>
      <c r="B196" s="41"/>
      <c r="C196" s="41">
        <f>5713831+986187+953880+1005555</f>
        <v>8659453</v>
      </c>
      <c r="D196" s="51">
        <v>1005555</v>
      </c>
      <c r="E196" s="51"/>
      <c r="G196" s="4">
        <v>4745549</v>
      </c>
      <c r="H196" s="58">
        <f t="shared" si="36"/>
        <v>3913904</v>
      </c>
      <c r="I196" s="58">
        <f t="shared" si="37"/>
        <v>-2908349</v>
      </c>
    </row>
    <row r="197" spans="1:9" ht="60" x14ac:dyDescent="0.3">
      <c r="A197" s="13" t="s">
        <v>185</v>
      </c>
      <c r="B197" s="41"/>
      <c r="C197" s="41"/>
      <c r="D197" s="51"/>
      <c r="E197" s="51"/>
      <c r="H197" s="58">
        <f t="shared" si="36"/>
        <v>0</v>
      </c>
      <c r="I197" s="58">
        <f t="shared" si="37"/>
        <v>0</v>
      </c>
    </row>
    <row r="198" spans="1:9" ht="45" x14ac:dyDescent="0.3">
      <c r="A198" s="13" t="s">
        <v>166</v>
      </c>
      <c r="B198" s="41"/>
      <c r="C198" s="41"/>
      <c r="D198" s="51"/>
      <c r="E198" s="51"/>
      <c r="H198" s="58">
        <f t="shared" si="36"/>
        <v>0</v>
      </c>
      <c r="I198" s="58">
        <f t="shared" si="37"/>
        <v>0</v>
      </c>
    </row>
    <row r="199" spans="1:9" ht="45" x14ac:dyDescent="0.3">
      <c r="A199" s="13" t="s">
        <v>183</v>
      </c>
      <c r="B199" s="41"/>
      <c r="C199" s="41">
        <f>86171+34345+596</f>
        <v>121112</v>
      </c>
      <c r="D199" s="51">
        <v>0</v>
      </c>
      <c r="E199" s="51"/>
      <c r="G199" s="4">
        <v>121112</v>
      </c>
      <c r="H199" s="58">
        <f t="shared" si="36"/>
        <v>0</v>
      </c>
      <c r="I199" s="58">
        <f t="shared" si="37"/>
        <v>0</v>
      </c>
    </row>
    <row r="200" spans="1:9" ht="16.5" customHeight="1" x14ac:dyDescent="0.3">
      <c r="A200" s="11" t="s">
        <v>167</v>
      </c>
      <c r="B200" s="41">
        <f>B201+B202</f>
        <v>0</v>
      </c>
      <c r="C200" s="41">
        <f t="shared" ref="C200:D200" si="50">C201+C202</f>
        <v>0</v>
      </c>
      <c r="D200" s="41">
        <f t="shared" si="50"/>
        <v>0</v>
      </c>
      <c r="E200" s="51"/>
      <c r="G200" s="4">
        <v>0</v>
      </c>
      <c r="H200" s="58">
        <f t="shared" ref="H200:H229" si="51">C200-G200</f>
        <v>0</v>
      </c>
      <c r="I200" s="58">
        <f t="shared" ref="I200:I229" si="52">D200-H200</f>
        <v>0</v>
      </c>
    </row>
    <row r="201" spans="1:9" ht="45" x14ac:dyDescent="0.3">
      <c r="A201" s="13" t="s">
        <v>168</v>
      </c>
      <c r="B201" s="41"/>
      <c r="C201" s="41"/>
      <c r="D201" s="51"/>
      <c r="E201" s="51"/>
      <c r="H201" s="58">
        <f t="shared" si="51"/>
        <v>0</v>
      </c>
      <c r="I201" s="58">
        <f t="shared" si="52"/>
        <v>0</v>
      </c>
    </row>
    <row r="202" spans="1:9" ht="30" x14ac:dyDescent="0.3">
      <c r="A202" s="13" t="s">
        <v>169</v>
      </c>
      <c r="B202" s="41"/>
      <c r="C202" s="41"/>
      <c r="D202" s="51"/>
      <c r="E202" s="51"/>
      <c r="H202" s="58">
        <f t="shared" si="51"/>
        <v>0</v>
      </c>
      <c r="I202" s="58">
        <f t="shared" si="52"/>
        <v>0</v>
      </c>
    </row>
    <row r="203" spans="1:9" ht="16.5" customHeight="1" x14ac:dyDescent="0.3">
      <c r="A203" s="33" t="s">
        <v>139</v>
      </c>
      <c r="B203" s="45">
        <f>+B204</f>
        <v>0</v>
      </c>
      <c r="C203" s="45">
        <f t="shared" ref="C203:D205" si="53">+C204</f>
        <v>5703446</v>
      </c>
      <c r="D203" s="45">
        <f t="shared" si="53"/>
        <v>300928</v>
      </c>
      <c r="E203" s="51" t="s">
        <v>190</v>
      </c>
      <c r="G203" s="4">
        <v>4832085</v>
      </c>
      <c r="H203" s="58">
        <f t="shared" si="51"/>
        <v>871361</v>
      </c>
      <c r="I203" s="58">
        <f t="shared" si="52"/>
        <v>-570433</v>
      </c>
    </row>
    <row r="204" spans="1:9" ht="16.5" customHeight="1" x14ac:dyDescent="0.3">
      <c r="A204" s="33" t="s">
        <v>4</v>
      </c>
      <c r="B204" s="45">
        <f>+B205</f>
        <v>0</v>
      </c>
      <c r="C204" s="45">
        <f t="shared" si="53"/>
        <v>5703446</v>
      </c>
      <c r="D204" s="45">
        <f t="shared" si="53"/>
        <v>300928</v>
      </c>
      <c r="E204" s="51"/>
      <c r="G204" s="4">
        <v>4832085</v>
      </c>
      <c r="H204" s="58">
        <f t="shared" si="51"/>
        <v>871361</v>
      </c>
      <c r="I204" s="58">
        <f t="shared" si="52"/>
        <v>-570433</v>
      </c>
    </row>
    <row r="205" spans="1:9" x14ac:dyDescent="0.3">
      <c r="A205" s="11" t="s">
        <v>140</v>
      </c>
      <c r="B205" s="45">
        <f>+B206</f>
        <v>0</v>
      </c>
      <c r="C205" s="45">
        <f t="shared" si="53"/>
        <v>5703446</v>
      </c>
      <c r="D205" s="45">
        <f t="shared" si="53"/>
        <v>300928</v>
      </c>
      <c r="E205" s="51"/>
      <c r="G205" s="4">
        <v>4832085</v>
      </c>
      <c r="H205" s="58">
        <f t="shared" si="51"/>
        <v>871361</v>
      </c>
      <c r="I205" s="58">
        <f t="shared" si="52"/>
        <v>-570433</v>
      </c>
    </row>
    <row r="206" spans="1:9" x14ac:dyDescent="0.3">
      <c r="A206" s="33" t="s">
        <v>141</v>
      </c>
      <c r="B206" s="40">
        <f t="shared" ref="B206:D206" si="54">B207</f>
        <v>0</v>
      </c>
      <c r="C206" s="40">
        <f t="shared" si="54"/>
        <v>5703446</v>
      </c>
      <c r="D206" s="40">
        <f t="shared" si="54"/>
        <v>300928</v>
      </c>
      <c r="E206" s="51"/>
      <c r="G206" s="4">
        <v>4832085</v>
      </c>
      <c r="H206" s="58">
        <f t="shared" si="51"/>
        <v>871361</v>
      </c>
      <c r="I206" s="58">
        <f t="shared" si="52"/>
        <v>-570433</v>
      </c>
    </row>
    <row r="207" spans="1:9" x14ac:dyDescent="0.3">
      <c r="A207" s="33" t="s">
        <v>142</v>
      </c>
      <c r="B207" s="40">
        <f t="shared" ref="B207:D207" si="55">B209+B210+B211</f>
        <v>0</v>
      </c>
      <c r="C207" s="40">
        <f t="shared" si="55"/>
        <v>5703446</v>
      </c>
      <c r="D207" s="40">
        <f t="shared" si="55"/>
        <v>300928</v>
      </c>
      <c r="E207" s="51"/>
      <c r="G207" s="4">
        <v>4832085</v>
      </c>
      <c r="H207" s="58">
        <f t="shared" si="51"/>
        <v>871361</v>
      </c>
      <c r="I207" s="58">
        <f t="shared" si="52"/>
        <v>-570433</v>
      </c>
    </row>
    <row r="208" spans="1:9" x14ac:dyDescent="0.3">
      <c r="A208" s="33" t="s">
        <v>143</v>
      </c>
      <c r="B208" s="40">
        <f t="shared" ref="B208:D208" si="56">B209</f>
        <v>0</v>
      </c>
      <c r="C208" s="40">
        <f t="shared" si="56"/>
        <v>5703446</v>
      </c>
      <c r="D208" s="40">
        <f t="shared" si="56"/>
        <v>300928</v>
      </c>
      <c r="E208" s="51"/>
      <c r="G208" s="4">
        <v>4832085</v>
      </c>
      <c r="H208" s="58">
        <f t="shared" si="51"/>
        <v>871361</v>
      </c>
      <c r="I208" s="58">
        <f t="shared" si="52"/>
        <v>-570433</v>
      </c>
    </row>
    <row r="209" spans="1:9" x14ac:dyDescent="0.3">
      <c r="A209" s="34" t="s">
        <v>144</v>
      </c>
      <c r="B209" s="41"/>
      <c r="C209" s="30">
        <f>1617348+1096414+1115869+1002454+300815+269618+300928</f>
        <v>5703446</v>
      </c>
      <c r="D209" s="59">
        <v>300928</v>
      </c>
      <c r="E209" s="51"/>
      <c r="G209" s="4">
        <v>4832085</v>
      </c>
      <c r="H209" s="58">
        <f t="shared" si="51"/>
        <v>871361</v>
      </c>
      <c r="I209" s="58">
        <f t="shared" si="52"/>
        <v>-570433</v>
      </c>
    </row>
    <row r="210" spans="1:9" x14ac:dyDescent="0.3">
      <c r="A210" s="34" t="s">
        <v>145</v>
      </c>
      <c r="B210" s="41"/>
      <c r="C210" s="30"/>
      <c r="D210" s="51"/>
      <c r="E210" s="51"/>
      <c r="H210" s="58">
        <f t="shared" si="51"/>
        <v>0</v>
      </c>
      <c r="I210" s="58">
        <f t="shared" si="52"/>
        <v>0</v>
      </c>
    </row>
    <row r="211" spans="1:9" x14ac:dyDescent="0.3">
      <c r="A211" s="16" t="s">
        <v>146</v>
      </c>
      <c r="B211" s="41"/>
      <c r="C211" s="30"/>
      <c r="D211" s="51"/>
      <c r="E211" s="51"/>
      <c r="H211" s="58">
        <f t="shared" si="51"/>
        <v>0</v>
      </c>
      <c r="I211" s="58">
        <f t="shared" si="52"/>
        <v>0</v>
      </c>
    </row>
    <row r="212" spans="1:9" ht="30" x14ac:dyDescent="0.3">
      <c r="A212" s="35" t="s">
        <v>10</v>
      </c>
      <c r="B212" s="38">
        <f t="shared" ref="B212:D212" si="57">B217+B213</f>
        <v>0</v>
      </c>
      <c r="C212" s="38">
        <f t="shared" si="57"/>
        <v>0</v>
      </c>
      <c r="D212" s="38">
        <f t="shared" si="57"/>
        <v>0</v>
      </c>
      <c r="E212" s="51"/>
      <c r="G212" s="4">
        <v>0</v>
      </c>
      <c r="H212" s="58">
        <f t="shared" si="51"/>
        <v>0</v>
      </c>
      <c r="I212" s="58">
        <f t="shared" si="52"/>
        <v>0</v>
      </c>
    </row>
    <row r="213" spans="1:9" x14ac:dyDescent="0.3">
      <c r="A213" s="35" t="s">
        <v>147</v>
      </c>
      <c r="B213" s="38">
        <f t="shared" ref="B213:D213" si="58">B214+B215+B216</f>
        <v>0</v>
      </c>
      <c r="C213" s="38">
        <f t="shared" si="58"/>
        <v>0</v>
      </c>
      <c r="D213" s="38">
        <f t="shared" si="58"/>
        <v>0</v>
      </c>
      <c r="E213" s="51"/>
      <c r="G213" s="4">
        <v>0</v>
      </c>
      <c r="H213" s="58">
        <f t="shared" si="51"/>
        <v>0</v>
      </c>
      <c r="I213" s="58">
        <f t="shared" si="52"/>
        <v>0</v>
      </c>
    </row>
    <row r="214" spans="1:9" x14ac:dyDescent="0.3">
      <c r="A214" s="35" t="s">
        <v>148</v>
      </c>
      <c r="B214" s="38"/>
      <c r="C214" s="38"/>
      <c r="D214" s="51"/>
      <c r="E214" s="51"/>
      <c r="H214" s="58">
        <f t="shared" si="51"/>
        <v>0</v>
      </c>
      <c r="I214" s="58">
        <f t="shared" si="52"/>
        <v>0</v>
      </c>
    </row>
    <row r="215" spans="1:9" x14ac:dyDescent="0.3">
      <c r="A215" s="35" t="s">
        <v>149</v>
      </c>
      <c r="B215" s="38"/>
      <c r="C215" s="38"/>
      <c r="D215" s="51"/>
      <c r="E215" s="51"/>
      <c r="H215" s="58">
        <f t="shared" si="51"/>
        <v>0</v>
      </c>
      <c r="I215" s="58">
        <f t="shared" si="52"/>
        <v>0</v>
      </c>
    </row>
    <row r="216" spans="1:9" x14ac:dyDescent="0.3">
      <c r="A216" s="35" t="s">
        <v>150</v>
      </c>
      <c r="B216" s="38"/>
      <c r="C216" s="38"/>
      <c r="D216" s="51"/>
      <c r="E216" s="51"/>
      <c r="H216" s="58">
        <f t="shared" si="51"/>
        <v>0</v>
      </c>
      <c r="I216" s="58">
        <f t="shared" si="52"/>
        <v>0</v>
      </c>
    </row>
    <row r="217" spans="1:9" x14ac:dyDescent="0.3">
      <c r="A217" s="35" t="s">
        <v>151</v>
      </c>
      <c r="B217" s="38">
        <f t="shared" ref="B217:D217" si="59">B218+B219+B220</f>
        <v>0</v>
      </c>
      <c r="C217" s="38">
        <f t="shared" si="59"/>
        <v>0</v>
      </c>
      <c r="D217" s="38">
        <f t="shared" si="59"/>
        <v>0</v>
      </c>
      <c r="E217" s="51"/>
      <c r="G217" s="4">
        <v>0</v>
      </c>
      <c r="H217" s="58">
        <f t="shared" si="51"/>
        <v>0</v>
      </c>
      <c r="I217" s="58">
        <f t="shared" si="52"/>
        <v>0</v>
      </c>
    </row>
    <row r="218" spans="1:9" x14ac:dyDescent="0.3">
      <c r="A218" s="36" t="s">
        <v>152</v>
      </c>
      <c r="B218" s="30"/>
      <c r="C218" s="30"/>
      <c r="D218" s="51"/>
      <c r="E218" s="51"/>
      <c r="H218" s="58">
        <f t="shared" si="51"/>
        <v>0</v>
      </c>
      <c r="I218" s="58">
        <f t="shared" si="52"/>
        <v>0</v>
      </c>
    </row>
    <row r="219" spans="1:9" x14ac:dyDescent="0.3">
      <c r="A219" s="36" t="s">
        <v>153</v>
      </c>
      <c r="B219" s="30"/>
      <c r="C219" s="30"/>
      <c r="D219" s="51"/>
      <c r="E219" s="51"/>
      <c r="H219" s="58">
        <f t="shared" si="51"/>
        <v>0</v>
      </c>
      <c r="I219" s="58">
        <f t="shared" si="52"/>
        <v>0</v>
      </c>
    </row>
    <row r="220" spans="1:9" x14ac:dyDescent="0.3">
      <c r="A220" s="36" t="s">
        <v>150</v>
      </c>
      <c r="B220" s="30"/>
      <c r="C220" s="30"/>
      <c r="D220" s="51"/>
      <c r="E220" s="51"/>
      <c r="H220" s="58">
        <f t="shared" si="51"/>
        <v>0</v>
      </c>
      <c r="I220" s="58">
        <f t="shared" si="52"/>
        <v>0</v>
      </c>
    </row>
    <row r="221" spans="1:9" x14ac:dyDescent="0.3">
      <c r="A221" s="35" t="s">
        <v>154</v>
      </c>
      <c r="B221" s="38">
        <f>B222</f>
        <v>0</v>
      </c>
      <c r="C221" s="38">
        <f t="shared" ref="C221:D222" si="60">C222</f>
        <v>0</v>
      </c>
      <c r="D221" s="38">
        <f t="shared" si="60"/>
        <v>0</v>
      </c>
      <c r="E221" s="51"/>
      <c r="G221" s="4">
        <v>0</v>
      </c>
      <c r="H221" s="58">
        <f t="shared" si="51"/>
        <v>0</v>
      </c>
      <c r="I221" s="58">
        <f t="shared" si="52"/>
        <v>0</v>
      </c>
    </row>
    <row r="222" spans="1:9" x14ac:dyDescent="0.3">
      <c r="A222" s="35" t="s">
        <v>4</v>
      </c>
      <c r="B222" s="38">
        <f>B223</f>
        <v>0</v>
      </c>
      <c r="C222" s="38">
        <f t="shared" si="60"/>
        <v>0</v>
      </c>
      <c r="D222" s="38">
        <f t="shared" si="60"/>
        <v>0</v>
      </c>
      <c r="E222" s="51"/>
      <c r="G222" s="4">
        <v>0</v>
      </c>
      <c r="H222" s="58">
        <f t="shared" si="51"/>
        <v>0</v>
      </c>
      <c r="I222" s="58">
        <f t="shared" si="52"/>
        <v>0</v>
      </c>
    </row>
    <row r="223" spans="1:9" ht="30" x14ac:dyDescent="0.3">
      <c r="A223" s="35" t="s">
        <v>10</v>
      </c>
      <c r="B223" s="38">
        <f t="shared" ref="B223:D223" si="61">B226</f>
        <v>0</v>
      </c>
      <c r="C223" s="38">
        <f t="shared" si="61"/>
        <v>0</v>
      </c>
      <c r="D223" s="38">
        <f t="shared" si="61"/>
        <v>0</v>
      </c>
      <c r="E223" s="51"/>
      <c r="G223" s="4">
        <v>0</v>
      </c>
      <c r="H223" s="58">
        <f t="shared" si="51"/>
        <v>0</v>
      </c>
      <c r="I223" s="58">
        <f t="shared" si="52"/>
        <v>0</v>
      </c>
    </row>
    <row r="224" spans="1:9" x14ac:dyDescent="0.3">
      <c r="A224" s="35" t="s">
        <v>16</v>
      </c>
      <c r="B224" s="38">
        <f>B225</f>
        <v>0</v>
      </c>
      <c r="C224" s="38">
        <f t="shared" ref="C224:D225" si="62">C225</f>
        <v>0</v>
      </c>
      <c r="D224" s="38">
        <f t="shared" si="62"/>
        <v>0</v>
      </c>
      <c r="E224" s="51"/>
      <c r="G224" s="4">
        <v>0</v>
      </c>
      <c r="H224" s="58">
        <f t="shared" si="51"/>
        <v>0</v>
      </c>
      <c r="I224" s="58">
        <f t="shared" si="52"/>
        <v>0</v>
      </c>
    </row>
    <row r="225" spans="1:9" x14ac:dyDescent="0.3">
      <c r="A225" s="35" t="s">
        <v>4</v>
      </c>
      <c r="B225" s="38">
        <f>B226</f>
        <v>0</v>
      </c>
      <c r="C225" s="38">
        <f t="shared" si="62"/>
        <v>0</v>
      </c>
      <c r="D225" s="38">
        <f t="shared" si="62"/>
        <v>0</v>
      </c>
      <c r="E225" s="51"/>
      <c r="G225" s="4">
        <v>0</v>
      </c>
      <c r="H225" s="58">
        <f t="shared" si="51"/>
        <v>0</v>
      </c>
      <c r="I225" s="58">
        <f t="shared" si="52"/>
        <v>0</v>
      </c>
    </row>
    <row r="226" spans="1:9" ht="30" x14ac:dyDescent="0.3">
      <c r="A226" s="36" t="s">
        <v>10</v>
      </c>
      <c r="B226" s="30"/>
      <c r="C226" s="30"/>
      <c r="D226" s="51"/>
      <c r="E226" s="51"/>
      <c r="H226" s="58">
        <f t="shared" si="51"/>
        <v>0</v>
      </c>
      <c r="I226" s="58">
        <f t="shared" si="52"/>
        <v>0</v>
      </c>
    </row>
    <row r="227" spans="1:9" x14ac:dyDescent="0.3">
      <c r="A227" s="35" t="s">
        <v>151</v>
      </c>
      <c r="B227" s="38">
        <f>B228</f>
        <v>0</v>
      </c>
      <c r="C227" s="38">
        <f t="shared" ref="C227:D229" si="63">C228</f>
        <v>0</v>
      </c>
      <c r="D227" s="38">
        <f t="shared" si="63"/>
        <v>0</v>
      </c>
      <c r="E227" s="51"/>
      <c r="G227" s="4">
        <v>0</v>
      </c>
      <c r="H227" s="58">
        <f t="shared" si="51"/>
        <v>0</v>
      </c>
      <c r="I227" s="58">
        <f t="shared" si="52"/>
        <v>0</v>
      </c>
    </row>
    <row r="228" spans="1:9" x14ac:dyDescent="0.3">
      <c r="A228" s="35" t="s">
        <v>153</v>
      </c>
      <c r="B228" s="38">
        <f>B229</f>
        <v>0</v>
      </c>
      <c r="C228" s="38">
        <f t="shared" si="63"/>
        <v>0</v>
      </c>
      <c r="D228" s="38">
        <f t="shared" si="63"/>
        <v>0</v>
      </c>
      <c r="E228" s="51"/>
      <c r="G228" s="4">
        <v>0</v>
      </c>
      <c r="H228" s="58">
        <f t="shared" si="51"/>
        <v>0</v>
      </c>
      <c r="I228" s="58">
        <f t="shared" si="52"/>
        <v>0</v>
      </c>
    </row>
    <row r="229" spans="1:9" x14ac:dyDescent="0.3">
      <c r="A229" s="35" t="s">
        <v>155</v>
      </c>
      <c r="B229" s="38">
        <f>B230</f>
        <v>0</v>
      </c>
      <c r="C229" s="38">
        <f t="shared" si="63"/>
        <v>0</v>
      </c>
      <c r="D229" s="38">
        <f t="shared" si="63"/>
        <v>0</v>
      </c>
      <c r="E229" s="51"/>
      <c r="G229" s="4">
        <v>0</v>
      </c>
      <c r="H229" s="58">
        <f t="shared" si="51"/>
        <v>0</v>
      </c>
      <c r="I229" s="58">
        <f t="shared" si="52"/>
        <v>0</v>
      </c>
    </row>
    <row r="230" spans="1:9" x14ac:dyDescent="0.3">
      <c r="A230" s="36" t="s">
        <v>156</v>
      </c>
      <c r="B230" s="30"/>
      <c r="C230" s="30"/>
      <c r="D230" s="51"/>
      <c r="E230" s="51"/>
    </row>
    <row r="232" spans="1:9" x14ac:dyDescent="0.3">
      <c r="A232" s="3" t="s">
        <v>159</v>
      </c>
    </row>
    <row r="234" spans="1:9" x14ac:dyDescent="0.3">
      <c r="A234" s="3" t="s">
        <v>192</v>
      </c>
      <c r="C234" s="3" t="s">
        <v>195</v>
      </c>
    </row>
    <row r="235" spans="1:9" x14ac:dyDescent="0.3">
      <c r="A235" s="3" t="s">
        <v>193</v>
      </c>
      <c r="C235" s="3" t="s">
        <v>194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2022-09-12T10:36:29Z</cp:lastPrinted>
  <dcterms:created xsi:type="dcterms:W3CDTF">2020-08-07T11:14:11Z</dcterms:created>
  <dcterms:modified xsi:type="dcterms:W3CDTF">2022-10-12T07:48:36Z</dcterms:modified>
</cp:coreProperties>
</file>